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5643C" sheetId="1" r:id="rId5"/>
  </sheets>
  <definedNames/>
  <calcPr/>
</workbook>
</file>

<file path=xl/sharedStrings.xml><?xml version="1.0" encoding="utf-8"?>
<sst xmlns="http://schemas.openxmlformats.org/spreadsheetml/2006/main" count="157" uniqueCount="125">
  <si>
    <t>N5643C</t>
  </si>
  <si>
    <t>S/N TH-1573</t>
  </si>
  <si>
    <t>Hobbs:</t>
  </si>
  <si>
    <t>ACTT:</t>
  </si>
  <si>
    <t>Item</t>
  </si>
  <si>
    <t>P/N</t>
  </si>
  <si>
    <t>S/N</t>
  </si>
  <si>
    <t>Last Complied With:</t>
  </si>
  <si>
    <t>Next Due:</t>
  </si>
  <si>
    <t>Time In Service</t>
  </si>
  <si>
    <t>Interval</t>
  </si>
  <si>
    <t>Remarks</t>
  </si>
  <si>
    <t>Date</t>
  </si>
  <si>
    <t>Hours TT</t>
  </si>
  <si>
    <t>Hours</t>
  </si>
  <si>
    <t>Annual Inspection</t>
  </si>
  <si>
    <t>12 mths</t>
  </si>
  <si>
    <t>eng/ prop Reserve</t>
  </si>
  <si>
    <t>100 Hour Inspection</t>
  </si>
  <si>
    <t>100 hrs</t>
  </si>
  <si>
    <t>Fuel</t>
  </si>
  <si>
    <t>50 Hour Oil change</t>
  </si>
  <si>
    <t>CH48109-2</t>
  </si>
  <si>
    <t>50 hrs</t>
  </si>
  <si>
    <t xml:space="preserve">Ins. </t>
  </si>
  <si>
    <t xml:space="preserve">if 100 hrs flown </t>
  </si>
  <si>
    <t>Pitot / Static Inspection</t>
  </si>
  <si>
    <t>KT-74</t>
  </si>
  <si>
    <t>24 mths</t>
  </si>
  <si>
    <t>Hangar</t>
  </si>
  <si>
    <t>if 150 hrs flown</t>
  </si>
  <si>
    <t xml:space="preserve">Weight and Balance </t>
  </si>
  <si>
    <t>36 mths</t>
  </si>
  <si>
    <t>Annual/ MX</t>
  </si>
  <si>
    <t>if 200 hrs flown</t>
  </si>
  <si>
    <t>Life Vests</t>
  </si>
  <si>
    <t>Fire Extinguisher</t>
  </si>
  <si>
    <t>30 day</t>
  </si>
  <si>
    <t>LEFT ENGINE</t>
  </si>
  <si>
    <t xml:space="preserve">Engine  </t>
  </si>
  <si>
    <t>IO-550-C11B</t>
  </si>
  <si>
    <t>815268-R</t>
  </si>
  <si>
    <t>1700 hrs/ 12 yrs</t>
  </si>
  <si>
    <t>5/9/09 811.6 Tach replaced cyl. 1, 3 and 5 with ECI Cerminil</t>
  </si>
  <si>
    <t>Propeller - Hartzell</t>
  </si>
  <si>
    <t>PHC-J3YF-2UF</t>
  </si>
  <si>
    <t>ED6222B</t>
  </si>
  <si>
    <t>2400 hrs/ 6 yrs</t>
  </si>
  <si>
    <t>4/3/07 845.6 Tach replaced cyl 2,4 and 6 with ECI cerminil</t>
  </si>
  <si>
    <t>Governor Woodward</t>
  </si>
  <si>
    <t>1700 hrs</t>
  </si>
  <si>
    <t>Engine mounts</t>
  </si>
  <si>
    <t>Lord J</t>
  </si>
  <si>
    <t>Engine Hoses</t>
  </si>
  <si>
    <t>1000 hrs/ 8 yrs</t>
  </si>
  <si>
    <t>Magneto Left Slick</t>
  </si>
  <si>
    <t>Magneto Right Slick</t>
  </si>
  <si>
    <t>Aux Boost Pump</t>
  </si>
  <si>
    <t xml:space="preserve">Fuel Pump </t>
  </si>
  <si>
    <t>C279809BR</t>
  </si>
  <si>
    <t>Fuel Flow Divider</t>
  </si>
  <si>
    <t>646508-14A4</t>
  </si>
  <si>
    <t>K269711CR</t>
  </si>
  <si>
    <t>Fuel Servo</t>
  </si>
  <si>
    <t>Starter</t>
  </si>
  <si>
    <t>A05119806</t>
  </si>
  <si>
    <t>Vacuum Pump</t>
  </si>
  <si>
    <t>216 CW</t>
  </si>
  <si>
    <t>Alternator</t>
  </si>
  <si>
    <t>646843R</t>
  </si>
  <si>
    <t>J289701.0R</t>
  </si>
  <si>
    <t>RIGHT ENGINE</t>
  </si>
  <si>
    <t>IO-550 C11B</t>
  </si>
  <si>
    <t>810466-R</t>
  </si>
  <si>
    <t>1700 hrs/12 yrs</t>
  </si>
  <si>
    <t>replaced all cyl with Cerminil OH from Mattituck 03/10/03 approx.550 hobbs</t>
  </si>
  <si>
    <t>ED6184B</t>
  </si>
  <si>
    <t>2400 hrs/6 yrs</t>
  </si>
  <si>
    <t>2013 #2 new cermi-nil ECI</t>
  </si>
  <si>
    <t>4/15/20 new engine hoses</t>
  </si>
  <si>
    <t>Engine Mounts</t>
  </si>
  <si>
    <t>J</t>
  </si>
  <si>
    <t>6/2023 replaced #5cyl due to burnt valve (low comp.)</t>
  </si>
  <si>
    <t>K269715BR</t>
  </si>
  <si>
    <t>Fuel Control Valve</t>
  </si>
  <si>
    <t>646637A9</t>
  </si>
  <si>
    <t>CF00SX01</t>
  </si>
  <si>
    <t>646275-1R</t>
  </si>
  <si>
    <t>H096176</t>
  </si>
  <si>
    <t>Starter Adapter</t>
  </si>
  <si>
    <t>642083A12R</t>
  </si>
  <si>
    <t>RAP216CW</t>
  </si>
  <si>
    <t>B31404</t>
  </si>
  <si>
    <t>A239801.0R</t>
  </si>
  <si>
    <t>AIRFRAME</t>
  </si>
  <si>
    <t>Landing Gear Motor</t>
  </si>
  <si>
    <t>58-380090-1R</t>
  </si>
  <si>
    <t>Landing Gear Box</t>
  </si>
  <si>
    <t>95-810017-23</t>
  </si>
  <si>
    <t>J-025</t>
  </si>
  <si>
    <t>Spar Kit</t>
  </si>
  <si>
    <t>1500/ 500 hrs</t>
  </si>
  <si>
    <t>Installed</t>
  </si>
  <si>
    <t>Wing Bolts</t>
  </si>
  <si>
    <t>ELT</t>
  </si>
  <si>
    <t>ACK E-04</t>
  </si>
  <si>
    <t>panel displ</t>
  </si>
  <si>
    <t>01/31/26 speaker</t>
  </si>
  <si>
    <t>5 yrs panel display, 10 yrs panel speaker</t>
  </si>
  <si>
    <t>ELT Battery</t>
  </si>
  <si>
    <t>5 yrs</t>
  </si>
  <si>
    <t>A/D</t>
  </si>
  <si>
    <t>76-07-12 Ignition Switch</t>
  </si>
  <si>
    <t>99-05-13</t>
  </si>
  <si>
    <t>2013-16-01</t>
  </si>
  <si>
    <t>MSB 34-3267</t>
  </si>
  <si>
    <t>Amerex C352</t>
  </si>
  <si>
    <t>6 yrs</t>
  </si>
  <si>
    <t>Life Raft</t>
  </si>
  <si>
    <t>EAM T-6</t>
  </si>
  <si>
    <t>4/31/23</t>
  </si>
  <si>
    <t>1 yrs inspect</t>
  </si>
  <si>
    <t>Heater decay test</t>
  </si>
  <si>
    <t>2 yrs</t>
  </si>
  <si>
    <t>Heater Hobbs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</si>
</sst>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/d/yy"/>
    <numFmt numFmtId="165" formatCode="0.0"/>
    <numFmt numFmtId="166" formatCode="m/d/yyyy"/>
    <numFmt numFmtId="167" formatCode="mm/dd/yy"/>
    <numFmt numFmtId="168" formatCode="yyyy-mm-dd"/>
  </numFmts>
  <fonts count="16">
    <font>
      <sz val="10.0"/>
      <color rgb="FF000000"/>
      <name val="Arial"/>
      <scheme val="minor"/>
    </font>
    <font>
      <b/>
      <sz val="20.0"/>
      <color rgb="FF000000"/>
      <name val="Arial"/>
    </font>
    <font>
      <sz val="11.0"/>
      <color rgb="FF000000"/>
      <name val="Palatino linotype"/>
    </font>
    <font>
      <color theme="1"/>
      <name val="Arial"/>
      <scheme val="minor"/>
    </font>
    <font>
      <sz val="16.0"/>
      <color rgb="FF000000"/>
      <name val="Palatino linotype"/>
    </font>
    <font>
      <sz val="20.0"/>
      <color rgb="FF000000"/>
      <name val="Palatino linotype"/>
    </font>
    <font>
      <sz val="20.0"/>
      <color rgb="FF000000"/>
      <name val="Arial"/>
    </font>
    <font/>
    <font>
      <sz val="11.0"/>
      <color rgb="FF000000"/>
      <name val="Arial"/>
    </font>
    <font>
      <sz val="16.0"/>
      <color rgb="FF000000"/>
      <name val="Arial"/>
    </font>
    <font>
      <b/>
      <sz val="11.0"/>
      <color rgb="FF000000"/>
      <name val="Palatino linotype"/>
    </font>
    <font>
      <sz val="11.0"/>
      <color rgb="FFD9D9D9"/>
      <name val="Palatino linotype"/>
    </font>
    <font>
      <sz val="11.0"/>
      <color theme="1"/>
      <name val="Palatino linotype"/>
    </font>
    <font>
      <sz val="11.0"/>
      <color theme="1"/>
      <name val="Arial"/>
    </font>
    <font>
      <sz val="10.0"/>
      <color rgb="FF000000"/>
      <name val="Arial"/>
    </font>
    <font>
      <sz val="11.0"/>
      <color rgb="FF000000"/>
      <name val="Inconsolata"/>
    </font>
  </fonts>
  <fills count="6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AEEF3"/>
        <bgColor rgb="FFDAEEF3"/>
      </patternFill>
    </fill>
  </fills>
  <borders count="2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 style="thin">
        <color rgb="FF000000"/>
      </top>
      <bottom/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/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  <bottom/>
    </border>
    <border>
      <right/>
      <top/>
      <bottom/>
    </border>
    <border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right/>
      <bottom style="thin">
        <color rgb="FF000000"/>
      </bottom>
    </border>
    <border>
      <left/>
      <right/>
      <top/>
    </border>
    <border>
      <left/>
      <top/>
    </border>
    <border>
      <left/>
      <right/>
      <top/>
      <bottom style="thin">
        <color rgb="FF000000"/>
      </bottom>
    </border>
    <border>
      <left/>
      <right/>
    </border>
  </borders>
  <cellStyleXfs count="1">
    <xf borderId="0" fillId="0" fontId="0" numFmtId="0" applyAlignment="1" applyFont="1"/>
  </cellStyleXfs>
  <cellXfs count="1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0"/>
    </xf>
    <xf borderId="2" fillId="2" fontId="2" numFmtId="0" xfId="0" applyAlignment="1" applyBorder="1" applyFill="1" applyFont="1">
      <alignment shrinkToFit="0" wrapText="0"/>
    </xf>
    <xf borderId="2" fillId="2" fontId="3" numFmtId="0" xfId="0" applyBorder="1" applyFill="1" applyFont="1"/>
    <xf borderId="2" fillId="2" fontId="4" numFmtId="0" xfId="0" applyAlignment="1" applyBorder="1" applyFill="1" applyFont="1">
      <alignment horizontal="center" shrinkToFit="0" vertical="center" wrapText="0"/>
    </xf>
    <xf borderId="2" fillId="2" fontId="2" numFmtId="14" xfId="0" applyAlignment="1" applyBorder="1" applyFill="1" applyFont="1" applyNumberFormat="1">
      <alignment shrinkToFit="0" wrapText="0"/>
    </xf>
    <xf borderId="2" fillId="2" fontId="5" numFmtId="14" xfId="0" applyAlignment="1" applyBorder="1" applyFill="1" applyFont="1" applyNumberFormat="1">
      <alignment horizontal="center" readingOrder="0" shrinkToFit="0" wrapText="0"/>
    </xf>
    <xf borderId="2" fillId="3" fontId="6" numFmtId="164" xfId="0" applyAlignment="1" applyBorder="1" applyFill="1" applyFont="1" applyNumberFormat="1">
      <alignment horizontal="center" readingOrder="0" shrinkToFit="0" wrapText="0"/>
    </xf>
    <xf borderId="2" fillId="0" fontId="7" numFmtId="0" xfId="0" applyBorder="1" applyFont="1"/>
    <xf borderId="0" fillId="0" fontId="2" numFmtId="0" xfId="0" applyAlignment="1" applyFont="1">
      <alignment shrinkToFit="0" wrapText="0"/>
    </xf>
    <xf borderId="3" fillId="2" fontId="8" numFmtId="0" xfId="0" applyAlignment="1" applyBorder="1" applyFill="1" applyFont="1">
      <alignment horizontal="center" readingOrder="0" shrinkToFit="0" vertical="center" wrapText="0"/>
    </xf>
    <xf borderId="4" fillId="2" fontId="2" numFmtId="0" xfId="0" applyAlignment="1" applyBorder="1" applyFill="1" applyFont="1">
      <alignment shrinkToFit="0" wrapText="0"/>
    </xf>
    <xf borderId="0" fillId="2" fontId="4" numFmtId="0" xfId="0" applyAlignment="1" applyFill="1" applyFont="1">
      <alignment horizontal="right" readingOrder="0" shrinkToFit="0" vertical="center" wrapText="0"/>
    </xf>
    <xf borderId="0" fillId="2" fontId="9" numFmtId="165" xfId="0" applyAlignment="1" applyFill="1" applyFont="1" applyNumberFormat="1">
      <alignment horizontal="center" readingOrder="0" shrinkToFit="0" vertical="center" wrapText="0"/>
    </xf>
    <xf borderId="4" fillId="2" fontId="4" numFmtId="0" xfId="0" applyAlignment="1" applyBorder="1" applyFill="1" applyFont="1">
      <alignment horizontal="center" shrinkToFit="0" vertical="center" wrapText="0"/>
    </xf>
    <xf borderId="0" fillId="2" fontId="4" numFmtId="14" xfId="0" applyAlignment="1" applyFill="1" applyFont="1" applyNumberFormat="1">
      <alignment horizontal="right" shrinkToFit="0" vertical="center" wrapText="0"/>
    </xf>
    <xf borderId="0" fillId="2" fontId="4" numFmtId="165" xfId="0" applyAlignment="1" applyFill="1" applyFont="1" applyNumberFormat="1">
      <alignment horizontal="center" readingOrder="0" shrinkToFit="0" vertical="center" wrapText="0"/>
    </xf>
    <xf borderId="4" fillId="2" fontId="2" numFmtId="14" xfId="0" applyAlignment="1" applyBorder="1" applyFill="1" applyFont="1" applyNumberFormat="1">
      <alignment shrinkToFit="0" wrapText="0"/>
    </xf>
    <xf borderId="4" fillId="2" fontId="2" numFmtId="165" xfId="0" applyAlignment="1" applyBorder="1" applyFill="1" applyFont="1" applyNumberFormat="1">
      <alignment shrinkToFit="0" wrapText="0"/>
    </xf>
    <xf borderId="5" fillId="2" fontId="2" numFmtId="0" xfId="0" applyAlignment="1" applyBorder="1" applyFill="1" applyFont="1">
      <alignment shrinkToFit="0" wrapText="0"/>
    </xf>
    <xf borderId="6" fillId="0" fontId="10" numFmtId="0" xfId="0" applyAlignment="1" applyBorder="1" applyFont="1">
      <alignment horizontal="center" shrinkToFit="0" vertical="top" wrapText="0"/>
    </xf>
    <xf borderId="7" fillId="2" fontId="10" numFmtId="0" xfId="0" applyAlignment="1" applyBorder="1" applyFill="1" applyFont="1">
      <alignment horizontal="center" shrinkToFit="0" wrapText="0"/>
    </xf>
    <xf borderId="8" fillId="2" fontId="10" numFmtId="0" xfId="0" applyAlignment="1" applyBorder="1" applyFill="1" applyFont="1">
      <alignment horizontal="center" shrinkToFit="0" wrapText="0"/>
    </xf>
    <xf borderId="1" fillId="0" fontId="10" numFmtId="0" xfId="0" applyAlignment="1" applyBorder="1" applyFont="1">
      <alignment horizontal="center" shrinkToFit="0" wrapText="0"/>
    </xf>
    <xf borderId="9" fillId="0" fontId="7" numFmtId="0" xfId="0" applyBorder="1" applyFont="1"/>
    <xf borderId="10" fillId="2" fontId="10" numFmtId="0" xfId="0" applyAlignment="1" applyBorder="1" applyFill="1" applyFont="1">
      <alignment horizontal="center" shrinkToFit="0" wrapText="0"/>
    </xf>
    <xf borderId="6" fillId="0" fontId="10" numFmtId="0" xfId="0" applyAlignment="1" applyBorder="1" applyFont="1">
      <alignment horizontal="center" readingOrder="0" shrinkToFit="0" wrapText="0"/>
    </xf>
    <xf borderId="11" fillId="2" fontId="10" numFmtId="0" xfId="0" applyAlignment="1" applyBorder="1" applyFill="1" applyFont="1">
      <alignment horizontal="center" readingOrder="0" shrinkToFit="0" wrapText="0"/>
    </xf>
    <xf borderId="12" fillId="0" fontId="7" numFmtId="0" xfId="0" applyBorder="1" applyFont="1"/>
    <xf borderId="13" fillId="2" fontId="2" numFmtId="0" xfId="0" applyAlignment="1" applyBorder="1" applyFill="1" applyFont="1">
      <alignment shrinkToFit="0" wrapText="0"/>
    </xf>
    <xf borderId="14" fillId="0" fontId="7" numFmtId="0" xfId="0" applyBorder="1" applyFont="1"/>
    <xf borderId="15" fillId="2" fontId="2" numFmtId="0" xfId="0" applyAlignment="1" applyBorder="1" applyFill="1" applyFont="1">
      <alignment shrinkToFit="0" wrapText="0"/>
    </xf>
    <xf borderId="3" fillId="0" fontId="10" numFmtId="14" xfId="0" applyAlignment="1" applyBorder="1" applyFont="1" applyNumberFormat="1">
      <alignment horizontal="center" shrinkToFit="0" wrapText="0"/>
    </xf>
    <xf borderId="5" fillId="0" fontId="10" numFmtId="165" xfId="0" applyAlignment="1" applyBorder="1" applyFont="1" applyNumberFormat="1">
      <alignment horizontal="center" shrinkToFit="0" wrapText="0"/>
    </xf>
    <xf borderId="16" fillId="2" fontId="2" numFmtId="0" xfId="0" applyAlignment="1" applyBorder="1" applyFill="1" applyFont="1">
      <alignment horizontal="center" shrinkToFit="0" wrapText="0"/>
    </xf>
    <xf borderId="15" fillId="2" fontId="10" numFmtId="0" xfId="0" applyAlignment="1" applyBorder="1" applyFill="1" applyFont="1">
      <alignment horizontal="center" shrinkToFit="0" wrapText="0"/>
    </xf>
    <xf borderId="14" fillId="0" fontId="10" numFmtId="165" xfId="0" applyAlignment="1" applyBorder="1" applyFont="1" applyNumberFormat="1">
      <alignment horizontal="center" readingOrder="0" shrinkToFit="0" vertical="center" wrapText="0"/>
    </xf>
    <xf borderId="17" fillId="2" fontId="2" numFmtId="0" xfId="0" applyAlignment="1" applyBorder="1" applyFill="1" applyFont="1">
      <alignment shrinkToFit="0" wrapText="0"/>
    </xf>
    <xf borderId="18" fillId="2" fontId="2" numFmtId="0" xfId="0" applyAlignment="1" applyBorder="1" applyFill="1" applyFont="1">
      <alignment shrinkToFit="0" wrapText="0"/>
    </xf>
    <xf borderId="19" fillId="0" fontId="2" numFmtId="0" xfId="0" applyAlignment="1" applyBorder="1" applyFont="1">
      <alignment shrinkToFit="0" wrapText="0"/>
    </xf>
    <xf borderId="15" fillId="0" fontId="2" numFmtId="0" xfId="0" applyAlignment="1" applyBorder="1" applyFont="1">
      <alignment shrinkToFit="0" wrapText="0"/>
    </xf>
    <xf borderId="16" fillId="0" fontId="2" numFmtId="0" xfId="0" applyAlignment="1" applyBorder="1" applyFont="1">
      <alignment shrinkToFit="0" wrapText="0"/>
    </xf>
    <xf borderId="14" fillId="0" fontId="8" numFmtId="14" xfId="0" applyAlignment="1" applyBorder="1" applyFont="1" applyNumberFormat="1">
      <alignment readingOrder="0" shrinkToFit="0" wrapText="0"/>
    </xf>
    <xf borderId="14" fillId="0" fontId="8" numFmtId="165" xfId="0" applyAlignment="1" applyBorder="1" applyFont="1" applyNumberFormat="1">
      <alignment readingOrder="0" shrinkToFit="0" wrapText="0"/>
    </xf>
    <xf borderId="13" fillId="0" fontId="2" numFmtId="0" xfId="0" applyAlignment="1" applyBorder="1" applyFont="1">
      <alignment shrinkToFit="0" wrapText="0"/>
    </xf>
    <xf borderId="19" fillId="0" fontId="2" numFmtId="14" xfId="0" applyAlignment="1" applyBorder="1" applyFont="1" applyNumberFormat="1">
      <alignment shrinkToFit="0" wrapText="0"/>
    </xf>
    <xf borderId="19" fillId="0" fontId="11" numFmtId="165" xfId="0" applyAlignment="1" applyBorder="1" applyFont="1" applyNumberFormat="1">
      <alignment shrinkToFit="0" wrapText="0"/>
    </xf>
    <xf borderId="14" fillId="0" fontId="12" numFmtId="165" xfId="0" applyAlignment="1" applyBorder="1" applyFont="1" applyNumberFormat="1">
      <alignment horizontal="center" readingOrder="0" shrinkToFit="0" wrapText="0"/>
    </xf>
    <xf borderId="19" fillId="0" fontId="2" numFmtId="0" xfId="0" applyAlignment="1" applyBorder="1" applyFont="1">
      <alignment readingOrder="0" shrinkToFit="0" wrapText="0"/>
    </xf>
    <xf borderId="14" fillId="0" fontId="8" numFmtId="0" xfId="0" applyAlignment="1" applyBorder="1" applyFont="1">
      <alignment readingOrder="0" shrinkToFit="0" wrapText="0"/>
    </xf>
    <xf borderId="0" fillId="0" fontId="3" numFmtId="0" xfId="0" applyAlignment="1" applyFont="1">
      <alignment readingOrder="0"/>
    </xf>
    <xf borderId="19" fillId="0" fontId="11" numFmtId="0" xfId="0" applyAlignment="1" applyBorder="1" applyFont="1">
      <alignment shrinkToFit="0" wrapText="0"/>
    </xf>
    <xf borderId="19" fillId="0" fontId="2" numFmtId="165" xfId="0" applyAlignment="1" applyBorder="1" applyFont="1" applyNumberFormat="1">
      <alignment shrinkToFit="0" wrapText="0"/>
    </xf>
    <xf borderId="19" fillId="0" fontId="2" numFmtId="165" xfId="0" applyAlignment="1" applyBorder="1" applyFont="1" applyNumberFormat="1">
      <alignment horizontal="center" shrinkToFit="0" vertical="center" wrapText="0"/>
    </xf>
    <xf borderId="19" fillId="0" fontId="8" numFmtId="0" xfId="0" applyAlignment="1" applyBorder="1" applyFont="1">
      <alignment readingOrder="0" shrinkToFit="0" wrapText="0"/>
    </xf>
    <xf borderId="0" fillId="0" fontId="8" numFmtId="0" xfId="0" applyAlignment="1" applyFont="1">
      <alignment readingOrder="0" shrinkToFit="0" wrapText="0"/>
    </xf>
    <xf borderId="19" fillId="0" fontId="2" numFmtId="165" xfId="0" applyAlignment="1" applyBorder="1" applyFont="1" applyNumberFormat="1">
      <alignment readingOrder="0" shrinkToFit="0" wrapText="0"/>
    </xf>
    <xf borderId="19" fillId="0" fontId="2" numFmtId="165" xfId="0" applyAlignment="1" applyBorder="1" applyFont="1" applyNumberFormat="1">
      <alignment horizontal="center" readingOrder="0" shrinkToFit="0" vertical="center" wrapText="0"/>
    </xf>
    <xf borderId="0" fillId="0" fontId="3" numFmtId="3" xfId="0" applyAlignment="1" applyFont="1" applyNumberFormat="1">
      <alignment readingOrder="0"/>
    </xf>
    <xf borderId="20" fillId="0" fontId="8" numFmtId="14" xfId="0" applyAlignment="1" applyBorder="1" applyFont="1" applyNumberFormat="1">
      <alignment readingOrder="0" shrinkToFit="0" wrapText="0"/>
    </xf>
    <xf borderId="6" fillId="0" fontId="8" numFmtId="165" xfId="0" applyAlignment="1" applyBorder="1" applyFont="1" applyNumberFormat="1">
      <alignment readingOrder="0" shrinkToFit="0" wrapText="0"/>
    </xf>
    <xf borderId="12" fillId="0" fontId="2" numFmtId="165" xfId="0" applyAlignment="1" applyBorder="1" applyFont="1" applyNumberFormat="1">
      <alignment shrinkToFit="0" wrapText="0"/>
    </xf>
    <xf borderId="19" fillId="0" fontId="2" numFmtId="14" xfId="0" applyAlignment="1" applyBorder="1" applyFont="1" applyNumberFormat="1">
      <alignment readingOrder="0" shrinkToFit="0" wrapText="0"/>
    </xf>
    <xf borderId="16" fillId="2" fontId="2" numFmtId="0" xfId="0" applyAlignment="1" applyBorder="1" applyFill="1" applyFont="1">
      <alignment shrinkToFit="0" wrapText="0"/>
    </xf>
    <xf borderId="20" fillId="0" fontId="2" numFmtId="14" xfId="0" applyAlignment="1" applyBorder="1" applyFont="1" applyNumberFormat="1">
      <alignment shrinkToFit="0" wrapText="0"/>
    </xf>
    <xf borderId="12" fillId="4" fontId="2" numFmtId="165" xfId="0" applyAlignment="1" applyBorder="1" applyFill="1" applyFont="1" applyNumberFormat="1">
      <alignment shrinkToFit="0" wrapText="0"/>
    </xf>
    <xf borderId="21" fillId="2" fontId="2" numFmtId="0" xfId="0" applyAlignment="1" applyBorder="1" applyFill="1" applyFont="1">
      <alignment shrinkToFit="0" wrapText="0"/>
    </xf>
    <xf borderId="4" fillId="0" fontId="2" numFmtId="0" xfId="0" applyAlignment="1" applyBorder="1" applyFont="1">
      <alignment shrinkToFit="0" wrapText="0"/>
    </xf>
    <xf borderId="22" fillId="2" fontId="2" numFmtId="0" xfId="0" applyAlignment="1" applyBorder="1" applyFill="1" applyFont="1">
      <alignment shrinkToFit="0" wrapText="0"/>
    </xf>
    <xf borderId="14" fillId="4" fontId="2" numFmtId="165" xfId="0" applyAlignment="1" applyBorder="1" applyFill="1" applyFont="1" applyNumberFormat="1">
      <alignment shrinkToFit="0" wrapText="0"/>
    </xf>
    <xf borderId="23" fillId="2" fontId="2" numFmtId="0" xfId="0" applyAlignment="1" applyBorder="1" applyFill="1" applyFont="1">
      <alignment shrinkToFit="0" wrapText="0"/>
    </xf>
    <xf borderId="4" fillId="2" fontId="10" numFmtId="0" xfId="0" applyAlignment="1" applyBorder="1" applyFill="1" applyFont="1">
      <alignment shrinkToFit="0" wrapText="0"/>
    </xf>
    <xf borderId="24" fillId="2" fontId="2" numFmtId="0" xfId="0" applyAlignment="1" applyBorder="1" applyFill="1" applyFont="1">
      <alignment shrinkToFit="0" wrapText="0"/>
    </xf>
    <xf borderId="14" fillId="0" fontId="2" numFmtId="0" xfId="0" applyAlignment="1" applyBorder="1" applyFont="1">
      <alignment readingOrder="0" shrinkToFit="0" wrapText="0"/>
    </xf>
    <xf borderId="0" fillId="0" fontId="13" numFmtId="0" xfId="0" applyAlignment="1" applyFont="1">
      <alignment vertical="bottom"/>
    </xf>
    <xf borderId="19" fillId="0" fontId="13" numFmtId="0" xfId="0" applyAlignment="1" applyBorder="1" applyFont="1">
      <alignment vertical="bottom"/>
    </xf>
    <xf borderId="0" fillId="0" fontId="13" numFmtId="14" xfId="0" applyAlignment="1" applyFont="1" applyNumberFormat="1">
      <alignment horizontal="right" vertical="bottom"/>
    </xf>
    <xf borderId="19" fillId="0" fontId="13" numFmtId="165" xfId="0" applyAlignment="1" applyBorder="1" applyFont="1" applyNumberFormat="1">
      <alignment horizontal="right" vertical="bottom"/>
    </xf>
    <xf borderId="14" fillId="0" fontId="2" numFmtId="14" xfId="0" applyAlignment="1" applyBorder="1" applyFont="1" applyNumberFormat="1">
      <alignment shrinkToFit="0" wrapText="0"/>
    </xf>
    <xf borderId="14" fillId="0" fontId="2" numFmtId="165" xfId="0" applyAlignment="1" applyBorder="1" applyFont="1" applyNumberFormat="1">
      <alignment shrinkToFit="0" wrapText="0"/>
    </xf>
    <xf borderId="14" fillId="0" fontId="2" numFmtId="165" xfId="0" applyAlignment="1" applyBorder="1" applyFont="1" applyNumberFormat="1">
      <alignment horizontal="center" shrinkToFit="0" vertical="center" wrapText="0"/>
    </xf>
    <xf borderId="19" fillId="0" fontId="8" numFmtId="0" xfId="0" applyAlignment="1" applyBorder="1" applyFont="1">
      <alignment horizontal="left" readingOrder="0" shrinkToFit="0" vertical="top" wrapText="0"/>
    </xf>
    <xf borderId="19" fillId="0" fontId="8" numFmtId="0" xfId="0" applyAlignment="1" applyBorder="1" applyFont="1">
      <alignment horizontal="left" readingOrder="0" shrinkToFit="0" wrapText="0"/>
    </xf>
    <xf borderId="19" fillId="0" fontId="8" numFmtId="14" xfId="0" applyAlignment="1" applyBorder="1" applyFont="1" applyNumberFormat="1">
      <alignment readingOrder="0" shrinkToFit="0" wrapText="0"/>
    </xf>
    <xf borderId="19" fillId="0" fontId="8" numFmtId="165" xfId="0" applyAlignment="1" applyBorder="1" applyFont="1" applyNumberFormat="1">
      <alignment readingOrder="0" shrinkToFit="0" wrapText="0"/>
    </xf>
    <xf borderId="19" fillId="0" fontId="2" numFmtId="0" xfId="0" applyAlignment="1" applyBorder="1" applyFont="1">
      <alignment horizontal="left" readingOrder="0" shrinkToFit="0" wrapText="0"/>
    </xf>
    <xf borderId="19" fillId="0" fontId="2" numFmtId="0" xfId="0" applyAlignment="1" applyBorder="1" applyFont="1">
      <alignment horizontal="left" shrinkToFit="0" wrapText="0"/>
    </xf>
    <xf borderId="19" fillId="0" fontId="8" numFmtId="165" xfId="0" applyAlignment="1" applyBorder="1" applyFont="1" applyNumberFormat="1">
      <alignment horizontal="center" readingOrder="0" shrinkToFit="0" vertical="center" wrapText="0"/>
    </xf>
    <xf borderId="19" fillId="0" fontId="14" numFmtId="0" xfId="0" applyAlignment="1" applyBorder="1" applyFont="1">
      <alignment horizontal="left" readingOrder="0" shrinkToFit="0" wrapText="0"/>
    </xf>
    <xf borderId="19" fillId="4" fontId="2" numFmtId="0" xfId="0" applyAlignment="1" applyBorder="1" applyFill="1" applyFont="1">
      <alignment horizontal="left" readingOrder="0" shrinkToFit="0" wrapText="0"/>
    </xf>
    <xf borderId="19" fillId="4" fontId="8" numFmtId="165" xfId="0" applyAlignment="1" applyBorder="1" applyFill="1" applyFont="1" applyNumberFormat="1">
      <alignment readingOrder="0" shrinkToFit="0" wrapText="0"/>
    </xf>
    <xf borderId="19" fillId="4" fontId="2" numFmtId="14" xfId="0" applyAlignment="1" applyBorder="1" applyFill="1" applyFont="1" applyNumberFormat="1">
      <alignment readingOrder="0" shrinkToFit="0" wrapText="0"/>
    </xf>
    <xf borderId="19" fillId="4" fontId="2" numFmtId="165" xfId="0" applyAlignment="1" applyBorder="1" applyFill="1" applyFont="1" applyNumberFormat="1">
      <alignment shrinkToFit="0" wrapText="0"/>
    </xf>
    <xf borderId="19" fillId="4" fontId="2" numFmtId="165" xfId="0" applyAlignment="1" applyBorder="1" applyFill="1" applyFont="1" applyNumberFormat="1">
      <alignment horizontal="center" shrinkToFit="0" vertical="center" wrapText="0"/>
    </xf>
    <xf borderId="19" fillId="4" fontId="2" numFmtId="0" xfId="0" applyAlignment="1" applyBorder="1" applyFill="1" applyFont="1">
      <alignment readingOrder="0" shrinkToFit="0" wrapText="0"/>
    </xf>
    <xf borderId="19" fillId="4" fontId="2" numFmtId="0" xfId="0" applyAlignment="1" applyBorder="1" applyFill="1" applyFont="1">
      <alignment shrinkToFit="0" wrapText="0"/>
    </xf>
    <xf borderId="25" fillId="0" fontId="2" numFmtId="0" xfId="0" applyAlignment="1" applyBorder="1" applyFont="1">
      <alignment shrinkToFit="0" wrapText="0"/>
    </xf>
    <xf borderId="26" fillId="0" fontId="2" numFmtId="0" xfId="0" applyAlignment="1" applyBorder="1" applyFont="1">
      <alignment shrinkToFit="0" wrapText="0"/>
    </xf>
    <xf borderId="27" fillId="0" fontId="2" numFmtId="0" xfId="0" applyAlignment="1" applyBorder="1" applyFont="1">
      <alignment shrinkToFit="0" wrapText="0"/>
    </xf>
    <xf borderId="22" fillId="0" fontId="2" numFmtId="0" xfId="0" applyAlignment="1" applyBorder="1" applyFont="1">
      <alignment shrinkToFit="0" wrapText="0"/>
    </xf>
    <xf borderId="4" fillId="5" fontId="10" numFmtId="0" xfId="0" applyAlignment="1" applyBorder="1" applyFill="1" applyFont="1">
      <alignment shrinkToFit="0" wrapText="0"/>
    </xf>
    <xf borderId="24" fillId="5" fontId="2" numFmtId="0" xfId="0" applyAlignment="1" applyBorder="1" applyFill="1" applyFont="1">
      <alignment shrinkToFit="0" wrapText="0"/>
    </xf>
    <xf borderId="4" fillId="5" fontId="2" numFmtId="0" xfId="0" applyAlignment="1" applyBorder="1" applyFill="1" applyFont="1">
      <alignment shrinkToFit="0" wrapText="0"/>
    </xf>
    <xf borderId="4" fillId="5" fontId="2" numFmtId="165" xfId="0" applyAlignment="1" applyBorder="1" applyFill="1" applyFont="1" applyNumberFormat="1">
      <alignment shrinkToFit="0" wrapText="0"/>
    </xf>
    <xf borderId="0" fillId="5" fontId="3" numFmtId="0" xfId="0" applyFill="1" applyFont="1"/>
    <xf borderId="14" fillId="0" fontId="8" numFmtId="0" xfId="0" applyAlignment="1" applyBorder="1" applyFont="1">
      <alignment horizontal="left" readingOrder="0" shrinkToFit="0" wrapText="0"/>
    </xf>
    <xf borderId="13" fillId="0" fontId="2" numFmtId="166" xfId="0" applyAlignment="1" applyBorder="1" applyFont="1" applyNumberFormat="1">
      <alignment readingOrder="0" shrinkToFit="0" wrapText="0"/>
    </xf>
    <xf borderId="0" fillId="0" fontId="13" numFmtId="0" xfId="0" applyAlignment="1" applyFont="1">
      <alignment readingOrder="0" vertical="bottom"/>
    </xf>
    <xf borderId="19" fillId="0" fontId="13" numFmtId="0" xfId="0" applyAlignment="1" applyBorder="1" applyFont="1">
      <alignment readingOrder="0" vertical="bottom"/>
    </xf>
    <xf borderId="0" fillId="4" fontId="15" numFmtId="165" xfId="0" applyFill="1" applyFont="1" applyNumberFormat="1"/>
    <xf borderId="4" fillId="0" fontId="10" numFmtId="0" xfId="0" applyAlignment="1" applyBorder="1" applyFont="1">
      <alignment shrinkToFit="0" wrapText="0"/>
    </xf>
    <xf borderId="24" fillId="0" fontId="2" numFmtId="0" xfId="0" applyAlignment="1" applyBorder="1" applyFont="1">
      <alignment shrinkToFit="0" wrapText="0"/>
    </xf>
    <xf borderId="4" fillId="0" fontId="2" numFmtId="165" xfId="0" applyAlignment="1" applyBorder="1" applyFont="1" applyNumberFormat="1">
      <alignment shrinkToFit="0" wrapText="0"/>
    </xf>
    <xf borderId="4" fillId="0" fontId="8" numFmtId="0" xfId="0" applyAlignment="1" applyBorder="1" applyFont="1">
      <alignment readingOrder="0" shrinkToFit="0" wrapText="0"/>
    </xf>
    <xf borderId="28" fillId="0" fontId="2" numFmtId="0" xfId="0" applyAlignment="1" applyBorder="1" applyFont="1">
      <alignment shrinkToFit="0" wrapText="0"/>
    </xf>
    <xf borderId="4" fillId="0" fontId="8" numFmtId="0" xfId="0" applyAlignment="1" applyBorder="1" applyFont="1">
      <alignment horizontal="left" readingOrder="0" shrinkToFit="0" wrapText="0"/>
    </xf>
    <xf borderId="4" fillId="0" fontId="8" numFmtId="167" xfId="0" applyAlignment="1" applyBorder="1" applyFont="1" applyNumberFormat="1">
      <alignment readingOrder="0" shrinkToFit="0" wrapText="0"/>
    </xf>
    <xf borderId="4" fillId="0" fontId="8" numFmtId="165" xfId="0" applyAlignment="1" applyBorder="1" applyFont="1" applyNumberFormat="1">
      <alignment readingOrder="0" shrinkToFit="0" wrapText="0"/>
    </xf>
    <xf borderId="28" fillId="0" fontId="8" numFmtId="0" xfId="0" applyAlignment="1" applyBorder="1" applyFont="1">
      <alignment readingOrder="0" shrinkToFit="0" wrapText="0"/>
    </xf>
    <xf borderId="4" fillId="0" fontId="2" numFmtId="0" xfId="0" applyAlignment="1" applyBorder="1" applyFont="1">
      <alignment horizontal="left" shrinkToFit="0" wrapText="0"/>
    </xf>
    <xf borderId="4" fillId="0" fontId="2" numFmtId="0" xfId="0" applyAlignment="1" applyBorder="1" applyFont="1">
      <alignment readingOrder="0" shrinkToFit="0" wrapText="0"/>
    </xf>
    <xf borderId="19" fillId="0" fontId="8" numFmtId="167" xfId="0" applyAlignment="1" applyBorder="1" applyFont="1" applyNumberFormat="1">
      <alignment readingOrder="0" shrinkToFit="0" wrapText="0"/>
    </xf>
    <xf borderId="19" fillId="0" fontId="8" numFmtId="14" xfId="0" applyAlignment="1" applyBorder="1" applyFont="1" applyNumberFormat="1">
      <alignment readingOrder="0" shrinkToFit="0" wrapText="0"/>
    </xf>
    <xf borderId="19" fillId="0" fontId="2" numFmtId="167" xfId="0" applyAlignment="1" applyBorder="1" applyFont="1" applyNumberFormat="1">
      <alignment shrinkToFit="0" wrapText="0"/>
    </xf>
    <xf borderId="19" fillId="0" fontId="8" numFmtId="168" xfId="0" applyAlignment="1" applyBorder="1" applyFont="1" applyNumberFormat="1">
      <alignment horizontal="left" readingOrder="0" shrinkToFit="0" wrapText="0"/>
    </xf>
    <xf borderId="19" fillId="0" fontId="2" numFmtId="167" xfId="0" applyAlignment="1" applyBorder="1" applyFont="1" applyNumberFormat="1">
      <alignment readingOrder="0" shrinkToFit="0" wrapText="0"/>
    </xf>
    <xf borderId="19" fillId="0" fontId="2" numFmtId="14" xfId="0" applyAlignment="1" applyBorder="1" applyFont="1" applyNumberFormat="1">
      <alignment readingOrder="0" shrinkToFit="0" wrapText="0"/>
    </xf>
    <xf borderId="13" fillId="0" fontId="2" numFmtId="0" xfId="0" applyAlignment="1" applyBorder="1" applyFont="1">
      <alignment readingOrder="0" shrinkToFit="0" wrapText="0"/>
    </xf>
    <xf borderId="0" fillId="0" fontId="2" numFmtId="0" xfId="0" applyAlignment="1" applyFont="1">
      <alignment readingOrder="0" shrinkToFit="0" wrapText="0"/>
    </xf>
    <xf borderId="0" fillId="0" fontId="2" numFmtId="14" xfId="0" applyAlignment="1" applyFont="1" applyNumberFormat="1">
      <alignment readingOrder="0" shrinkToFit="0" wrapText="0"/>
    </xf>
    <xf borderId="0" fillId="0" fontId="2" numFmtId="165" xfId="0" applyAlignment="1" applyFont="1" applyNumberFormat="1">
      <alignment shrinkToFit="0" wrapText="0"/>
    </xf>
    <xf borderId="0" fillId="0" fontId="2" numFmtId="167" xfId="0" applyAlignment="1" applyFont="1" applyNumberFormat="1">
      <alignment readingOrder="0" shrinkToFit="0" wrapText="0"/>
    </xf>
  </cellXfs>
  <cellStyles count="1">
    <cellStyle xfId="0" name="Normal" builtinId="0"/>
  </cellStyles>
  <dxfs count="2">
    <dxf>
      <font/>
      <fill>
        <patternFill patternType="solid">
          <fgColor rgb="FFFF0000"/>
          <bgColor rgb="FFFF0000"/>
        </patternFill>
      </fill>
      <alignment shrinkToFit="0" wrapText="0"/>
      <border>
        <left/>
        <right/>
        <top/>
        <bottom/>
      </border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63"/>
    <col customWidth="1" min="2" max="2" width="1.13"/>
    <col customWidth="1" min="3" max="3" width="13.13"/>
    <col customWidth="1" min="4" max="4" width="11.25"/>
    <col customWidth="1" min="5" max="5" width="1.13"/>
    <col customWidth="1" min="6" max="6" width="11.38"/>
    <col customWidth="1" min="7" max="7" width="8.0"/>
    <col customWidth="1" min="8" max="8" width="1.63"/>
    <col customWidth="1" min="9" max="9" width="9.25"/>
    <col customWidth="1" min="10" max="10" width="7.63"/>
    <col customWidth="1" min="11" max="11" width="1.13"/>
    <col customWidth="1" min="12" max="12" width="11.13"/>
    <col customWidth="1" min="13" max="13" width="1.13"/>
    <col customWidth="1" min="14" max="14" width="11.38"/>
    <col customWidth="1" min="15" max="15" width="1.13"/>
    <col customWidth="1" min="16" max="16" width="13.0"/>
    <col customWidth="1" min="17" max="17" width="7.63"/>
  </cols>
  <sheetData>
    <row r="1">
      <c r="A1" s="1" t="s">
        <v>0</v>
      </c>
      <c r="B1" s="2"/>
      <c r="C1" s="3"/>
      <c r="D1" s="3"/>
      <c r="E1" s="4"/>
      <c r="F1" s="3"/>
      <c r="G1" s="3"/>
      <c r="H1" s="2"/>
      <c r="I1" s="5"/>
      <c r="J1" s="3"/>
      <c r="K1" s="6"/>
      <c r="L1" s="6"/>
      <c r="M1" s="6"/>
      <c r="N1" s="7">
        <v>46250.0</v>
      </c>
      <c r="O1" s="8"/>
      <c r="P1" s="8"/>
      <c r="Q1" s="9"/>
    </row>
    <row r="2" ht="30.0" customHeight="1">
      <c r="A2" s="10" t="s">
        <v>1</v>
      </c>
      <c r="B2" s="11"/>
      <c r="C2" s="12" t="s">
        <v>2</v>
      </c>
      <c r="D2" s="13">
        <v>1617.0</v>
      </c>
      <c r="E2" s="14"/>
      <c r="F2" s="15" t="s">
        <v>3</v>
      </c>
      <c r="G2" s="16">
        <f>8244+D2</f>
        <v>9861</v>
      </c>
      <c r="H2" s="11"/>
      <c r="I2" s="17"/>
      <c r="J2" s="18"/>
      <c r="K2" s="11"/>
      <c r="L2" s="18"/>
      <c r="M2" s="11"/>
      <c r="N2" s="11"/>
      <c r="O2" s="11"/>
      <c r="P2" s="19"/>
      <c r="Q2" s="9"/>
    </row>
    <row r="3">
      <c r="A3" s="20" t="s">
        <v>4</v>
      </c>
      <c r="B3" s="21"/>
      <c r="C3" s="20" t="s">
        <v>5</v>
      </c>
      <c r="D3" s="20" t="s">
        <v>6</v>
      </c>
      <c r="E3" s="22"/>
      <c r="F3" s="23" t="s">
        <v>7</v>
      </c>
      <c r="G3" s="24"/>
      <c r="H3" s="25"/>
      <c r="I3" s="23" t="s">
        <v>8</v>
      </c>
      <c r="J3" s="24"/>
      <c r="K3" s="25"/>
      <c r="L3" s="26" t="s">
        <v>9</v>
      </c>
      <c r="M3" s="27"/>
      <c r="N3" s="20" t="s">
        <v>10</v>
      </c>
      <c r="O3" s="25"/>
      <c r="P3" s="20" t="s">
        <v>11</v>
      </c>
      <c r="Q3" s="9"/>
    </row>
    <row r="4">
      <c r="A4" s="28"/>
      <c r="B4" s="29"/>
      <c r="C4" s="30"/>
      <c r="D4" s="30"/>
      <c r="E4" s="31"/>
      <c r="F4" s="32" t="s">
        <v>12</v>
      </c>
      <c r="G4" s="33" t="s">
        <v>13</v>
      </c>
      <c r="H4" s="34"/>
      <c r="I4" s="32" t="s">
        <v>12</v>
      </c>
      <c r="J4" s="33" t="s">
        <v>13</v>
      </c>
      <c r="K4" s="35"/>
      <c r="L4" s="36" t="s">
        <v>14</v>
      </c>
      <c r="M4" s="37"/>
      <c r="N4" s="28"/>
      <c r="O4" s="38"/>
      <c r="P4" s="28"/>
      <c r="Q4" s="9"/>
    </row>
    <row r="5">
      <c r="A5" s="39" t="s">
        <v>15</v>
      </c>
      <c r="B5" s="40"/>
      <c r="C5" s="9"/>
      <c r="D5" s="9"/>
      <c r="E5" s="41"/>
      <c r="F5" s="42">
        <v>46235.0</v>
      </c>
      <c r="G5" s="43">
        <v>9859.7</v>
      </c>
      <c r="H5" s="44"/>
      <c r="I5" s="45">
        <f>F5+365</f>
        <v>46600</v>
      </c>
      <c r="J5" s="46"/>
      <c r="K5" s="44"/>
      <c r="L5" s="47"/>
      <c r="M5" s="44"/>
      <c r="N5" s="48" t="s">
        <v>16</v>
      </c>
      <c r="O5" s="44"/>
      <c r="P5" s="49" t="s">
        <v>17</v>
      </c>
      <c r="R5" s="50"/>
    </row>
    <row r="6">
      <c r="A6" s="39" t="s">
        <v>18</v>
      </c>
      <c r="B6" s="40"/>
      <c r="C6" s="9"/>
      <c r="D6" s="9"/>
      <c r="E6" s="41"/>
      <c r="F6" s="42">
        <v>46235.0</v>
      </c>
      <c r="G6" s="43">
        <v>9859.7</v>
      </c>
      <c r="H6" s="44"/>
      <c r="I6" s="51"/>
      <c r="J6" s="52">
        <f>G6+100</f>
        <v>9959.7</v>
      </c>
      <c r="K6" s="44"/>
      <c r="L6" s="53"/>
      <c r="M6" s="44"/>
      <c r="N6" s="48" t="s">
        <v>19</v>
      </c>
      <c r="O6" s="44"/>
      <c r="P6" s="54"/>
      <c r="Q6" s="50" t="s">
        <v>20</v>
      </c>
      <c r="R6" s="50"/>
    </row>
    <row r="7">
      <c r="A7" s="39" t="s">
        <v>21</v>
      </c>
      <c r="B7" s="40"/>
      <c r="C7" s="55" t="s">
        <v>22</v>
      </c>
      <c r="D7" s="9"/>
      <c r="E7" s="41"/>
      <c r="F7" s="42">
        <v>46235.0</v>
      </c>
      <c r="G7" s="43">
        <v>9793.3</v>
      </c>
      <c r="H7" s="44"/>
      <c r="I7" s="51"/>
      <c r="J7" s="56">
        <v>9843.3</v>
      </c>
      <c r="K7" s="44"/>
      <c r="L7" s="57"/>
      <c r="M7" s="44"/>
      <c r="N7" s="48" t="s">
        <v>23</v>
      </c>
      <c r="O7" s="44"/>
      <c r="P7" s="54"/>
      <c r="Q7" s="50" t="s">
        <v>24</v>
      </c>
      <c r="R7" s="58"/>
      <c r="S7" s="50" t="s">
        <v>25</v>
      </c>
      <c r="T7" s="50"/>
    </row>
    <row r="8">
      <c r="A8" s="39" t="s">
        <v>26</v>
      </c>
      <c r="B8" s="40"/>
      <c r="C8" s="55" t="s">
        <v>27</v>
      </c>
      <c r="D8" s="9"/>
      <c r="E8" s="41"/>
      <c r="F8" s="59">
        <v>46231.0</v>
      </c>
      <c r="G8" s="60"/>
      <c r="H8" s="41"/>
      <c r="I8" s="45">
        <f>F8+731</f>
        <v>46962</v>
      </c>
      <c r="J8" s="46"/>
      <c r="K8" s="44"/>
      <c r="L8" s="46"/>
      <c r="M8" s="44"/>
      <c r="N8" s="48" t="s">
        <v>28</v>
      </c>
      <c r="O8" s="44"/>
      <c r="P8" s="54"/>
      <c r="Q8" s="50" t="s">
        <v>29</v>
      </c>
      <c r="R8" s="58"/>
      <c r="S8" s="50" t="s">
        <v>30</v>
      </c>
      <c r="T8" s="50"/>
    </row>
    <row r="9">
      <c r="A9" s="39" t="s">
        <v>31</v>
      </c>
      <c r="B9" s="40"/>
      <c r="C9" s="9"/>
      <c r="D9" s="9"/>
      <c r="E9" s="41"/>
      <c r="F9" s="42">
        <v>45444.0</v>
      </c>
      <c r="G9" s="61"/>
      <c r="H9" s="41"/>
      <c r="I9" s="62"/>
      <c r="J9" s="46"/>
      <c r="K9" s="44"/>
      <c r="L9" s="46"/>
      <c r="M9" s="44"/>
      <c r="N9" s="48" t="s">
        <v>32</v>
      </c>
      <c r="O9" s="40"/>
      <c r="P9" s="54"/>
      <c r="Q9" s="50" t="s">
        <v>33</v>
      </c>
      <c r="R9" s="58"/>
      <c r="S9" s="50" t="s">
        <v>34</v>
      </c>
      <c r="T9" s="50"/>
    </row>
    <row r="10">
      <c r="A10" s="39" t="s">
        <v>35</v>
      </c>
      <c r="B10" s="63"/>
      <c r="C10" s="9"/>
      <c r="D10" s="9"/>
      <c r="E10" s="31"/>
      <c r="F10" s="64"/>
      <c r="G10" s="65"/>
      <c r="H10" s="38"/>
      <c r="I10" s="45"/>
      <c r="J10" s="52"/>
      <c r="K10" s="38"/>
      <c r="L10" s="52"/>
      <c r="M10" s="38"/>
      <c r="N10" s="39"/>
      <c r="O10" s="38"/>
      <c r="P10" s="54"/>
      <c r="R10" s="58"/>
    </row>
    <row r="11">
      <c r="A11" s="39" t="s">
        <v>36</v>
      </c>
      <c r="B11" s="66"/>
      <c r="C11" s="67"/>
      <c r="D11" s="67"/>
      <c r="E11" s="68"/>
      <c r="F11" s="59">
        <v>46235.0</v>
      </c>
      <c r="G11" s="69"/>
      <c r="H11" s="70"/>
      <c r="I11" s="45"/>
      <c r="J11" s="56"/>
      <c r="K11" s="70"/>
      <c r="L11" s="56"/>
      <c r="M11" s="70"/>
      <c r="N11" s="48" t="s">
        <v>37</v>
      </c>
      <c r="O11" s="70"/>
      <c r="P11" s="54"/>
    </row>
    <row r="12" ht="24.0" customHeight="1">
      <c r="A12" s="71" t="s">
        <v>38</v>
      </c>
      <c r="B12" s="72"/>
      <c r="C12" s="11"/>
      <c r="D12" s="11"/>
      <c r="E12" s="72"/>
      <c r="F12" s="11"/>
      <c r="G12" s="18"/>
      <c r="H12" s="72"/>
      <c r="I12" s="11"/>
      <c r="J12" s="18"/>
      <c r="K12" s="72"/>
      <c r="L12" s="18"/>
      <c r="M12" s="72"/>
      <c r="N12" s="11"/>
      <c r="O12" s="72"/>
      <c r="P12" s="11"/>
    </row>
    <row r="13">
      <c r="A13" s="73" t="s">
        <v>39</v>
      </c>
      <c r="B13" s="44"/>
      <c r="C13" s="74" t="s">
        <v>40</v>
      </c>
      <c r="D13" s="75" t="s">
        <v>41</v>
      </c>
      <c r="E13" s="44"/>
      <c r="F13" s="76">
        <v>36388.0</v>
      </c>
      <c r="G13" s="77">
        <v>8540.0</v>
      </c>
      <c r="H13" s="44"/>
      <c r="I13" s="78">
        <f>F13+4380</f>
        <v>40768</v>
      </c>
      <c r="J13" s="79">
        <f>G13+1700</f>
        <v>10240</v>
      </c>
      <c r="K13" s="44"/>
      <c r="L13" s="80">
        <f>SUM(G2-G13)+245</f>
        <v>1566</v>
      </c>
      <c r="M13" s="44"/>
      <c r="N13" s="73" t="s">
        <v>42</v>
      </c>
      <c r="O13" s="40"/>
      <c r="P13" s="54" t="s">
        <v>43</v>
      </c>
    </row>
    <row r="14">
      <c r="A14" s="81" t="s">
        <v>44</v>
      </c>
      <c r="B14" s="44"/>
      <c r="C14" s="81" t="s">
        <v>45</v>
      </c>
      <c r="D14" s="82" t="s">
        <v>46</v>
      </c>
      <c r="E14" s="44"/>
      <c r="F14" s="83">
        <v>44700.0</v>
      </c>
      <c r="G14" s="84">
        <v>9527.0</v>
      </c>
      <c r="H14" s="44"/>
      <c r="I14" s="45">
        <f>F14+2190</f>
        <v>46890</v>
      </c>
      <c r="J14" s="52">
        <f>G14+2400</f>
        <v>11927</v>
      </c>
      <c r="K14" s="44"/>
      <c r="L14" s="53">
        <f>SUM(G2-G14)</f>
        <v>334</v>
      </c>
      <c r="M14" s="44"/>
      <c r="N14" s="54" t="s">
        <v>47</v>
      </c>
      <c r="O14" s="40"/>
      <c r="P14" s="54" t="s">
        <v>48</v>
      </c>
    </row>
    <row r="15">
      <c r="A15" s="54" t="s">
        <v>49</v>
      </c>
      <c r="B15" s="44"/>
      <c r="C15" s="82">
        <v>210662.0</v>
      </c>
      <c r="D15" s="85">
        <v>2246257.0</v>
      </c>
      <c r="E15" s="44"/>
      <c r="F15" s="83">
        <v>45845.0</v>
      </c>
      <c r="G15" s="84">
        <v>9793.3</v>
      </c>
      <c r="H15" s="44"/>
      <c r="I15" s="39"/>
      <c r="J15" s="56">
        <v>11493.3</v>
      </c>
      <c r="K15" s="44"/>
      <c r="L15" s="53">
        <f>SUM(G2-G15)</f>
        <v>67.7</v>
      </c>
      <c r="M15" s="44"/>
      <c r="N15" s="48" t="s">
        <v>50</v>
      </c>
      <c r="O15" s="40"/>
      <c r="P15" s="39"/>
    </row>
    <row r="16">
      <c r="A16" s="48" t="s">
        <v>51</v>
      </c>
      <c r="B16" s="44"/>
      <c r="C16" s="85" t="s">
        <v>52</v>
      </c>
      <c r="D16" s="86"/>
      <c r="E16" s="44"/>
      <c r="F16" s="83">
        <v>46235.0</v>
      </c>
      <c r="G16" s="43">
        <v>9859.7</v>
      </c>
      <c r="H16" s="44"/>
      <c r="I16" s="45"/>
      <c r="J16" s="52"/>
      <c r="K16" s="44"/>
      <c r="L16" s="53">
        <f>SUM(G2-G16)</f>
        <v>1.3</v>
      </c>
      <c r="M16" s="44"/>
      <c r="N16" s="48"/>
      <c r="O16" s="40"/>
      <c r="P16" s="39"/>
    </row>
    <row r="17">
      <c r="A17" s="39" t="s">
        <v>53</v>
      </c>
      <c r="B17" s="44"/>
      <c r="C17" s="86"/>
      <c r="D17" s="86"/>
      <c r="E17" s="44"/>
      <c r="F17" s="83">
        <v>43936.0</v>
      </c>
      <c r="G17" s="84">
        <v>9487.1</v>
      </c>
      <c r="H17" s="44"/>
      <c r="I17" s="45">
        <f>(8*365)+F17</f>
        <v>46856</v>
      </c>
      <c r="J17" s="52">
        <f>G17+1000</f>
        <v>10487.1</v>
      </c>
      <c r="K17" s="44"/>
      <c r="L17" s="53">
        <f>SUM(G2-G17)</f>
        <v>373.9</v>
      </c>
      <c r="M17" s="44"/>
      <c r="N17" s="48" t="s">
        <v>54</v>
      </c>
      <c r="O17" s="40"/>
      <c r="P17" s="39"/>
    </row>
    <row r="18">
      <c r="A18" s="39" t="s">
        <v>55</v>
      </c>
      <c r="B18" s="44"/>
      <c r="C18" s="82">
        <v>6310.0</v>
      </c>
      <c r="D18" s="82">
        <v>9011386.0</v>
      </c>
      <c r="E18" s="44"/>
      <c r="F18" s="83">
        <v>39937.0</v>
      </c>
      <c r="G18" s="84">
        <v>9169.3</v>
      </c>
      <c r="H18" s="44"/>
      <c r="I18" s="62"/>
      <c r="J18" s="52"/>
      <c r="K18" s="44"/>
      <c r="L18" s="87">
        <f>G2-G18</f>
        <v>691.7</v>
      </c>
      <c r="M18" s="44"/>
      <c r="N18" s="48" t="s">
        <v>50</v>
      </c>
      <c r="O18" s="40"/>
      <c r="P18" s="39"/>
    </row>
    <row r="19">
      <c r="A19" s="39" t="s">
        <v>56</v>
      </c>
      <c r="B19" s="44"/>
      <c r="C19" s="82">
        <v>6310.0</v>
      </c>
      <c r="D19" s="88">
        <v>9011386.0</v>
      </c>
      <c r="E19" s="44"/>
      <c r="F19" s="83">
        <v>39937.0</v>
      </c>
      <c r="G19" s="84">
        <v>9169.3</v>
      </c>
      <c r="H19" s="44"/>
      <c r="I19" s="62"/>
      <c r="J19" s="52"/>
      <c r="K19" s="44"/>
      <c r="L19" s="87">
        <f>G2-G19</f>
        <v>691.7</v>
      </c>
      <c r="M19" s="44"/>
      <c r="N19" s="48" t="s">
        <v>50</v>
      </c>
      <c r="O19" s="40"/>
      <c r="P19" s="39"/>
    </row>
    <row r="20">
      <c r="A20" s="48" t="s">
        <v>57</v>
      </c>
      <c r="B20" s="44"/>
      <c r="C20" s="85"/>
      <c r="D20" s="82"/>
      <c r="E20" s="44"/>
      <c r="F20" s="54">
        <v>1994.0</v>
      </c>
      <c r="G20" s="84">
        <v>5261.9</v>
      </c>
      <c r="H20" s="44"/>
      <c r="I20" s="62"/>
      <c r="J20" s="52"/>
      <c r="K20" s="44"/>
      <c r="L20" s="53">
        <f>SUM(G2-G20)</f>
        <v>4599.1</v>
      </c>
      <c r="M20" s="44"/>
      <c r="N20" s="48"/>
      <c r="O20" s="40"/>
      <c r="P20" s="39"/>
    </row>
    <row r="21">
      <c r="A21" s="48" t="s">
        <v>58</v>
      </c>
      <c r="B21" s="44"/>
      <c r="C21" s="85"/>
      <c r="D21" s="82" t="s">
        <v>59</v>
      </c>
      <c r="E21" s="44"/>
      <c r="F21" s="83">
        <v>39937.0</v>
      </c>
      <c r="G21" s="84">
        <v>9169.3</v>
      </c>
      <c r="H21" s="44"/>
      <c r="I21" s="62">
        <v>46370.0</v>
      </c>
      <c r="J21" s="52">
        <f>G21+1700</f>
        <v>10869.3</v>
      </c>
      <c r="K21" s="44"/>
      <c r="L21" s="53">
        <f>SUM(G2-G21)</f>
        <v>691.7</v>
      </c>
      <c r="M21" s="44"/>
      <c r="N21" s="48" t="s">
        <v>50</v>
      </c>
      <c r="O21" s="40"/>
      <c r="P21" s="39"/>
    </row>
    <row r="22">
      <c r="A22" s="39" t="s">
        <v>60</v>
      </c>
      <c r="B22" s="44"/>
      <c r="C22" s="82" t="s">
        <v>61</v>
      </c>
      <c r="D22" s="82" t="s">
        <v>62</v>
      </c>
      <c r="E22" s="44"/>
      <c r="F22" s="83"/>
      <c r="G22" s="84"/>
      <c r="H22" s="44"/>
      <c r="I22" s="62"/>
      <c r="J22" s="52"/>
      <c r="K22" s="44"/>
      <c r="L22" s="53"/>
      <c r="M22" s="44"/>
      <c r="N22" s="48" t="s">
        <v>50</v>
      </c>
      <c r="O22" s="40"/>
      <c r="P22" s="39"/>
    </row>
    <row r="23">
      <c r="A23" s="39" t="s">
        <v>63</v>
      </c>
      <c r="B23" s="29"/>
      <c r="C23" s="89"/>
      <c r="D23" s="89"/>
      <c r="E23" s="29"/>
      <c r="F23" s="83"/>
      <c r="G23" s="90"/>
      <c r="H23" s="29"/>
      <c r="I23" s="91"/>
      <c r="J23" s="92"/>
      <c r="K23" s="29"/>
      <c r="L23" s="93"/>
      <c r="M23" s="29"/>
      <c r="N23" s="94" t="s">
        <v>50</v>
      </c>
      <c r="O23" s="31"/>
      <c r="P23" s="95"/>
    </row>
    <row r="24">
      <c r="A24" s="54" t="s">
        <v>64</v>
      </c>
      <c r="B24" s="96"/>
      <c r="C24" s="85"/>
      <c r="D24" s="82" t="s">
        <v>65</v>
      </c>
      <c r="E24" s="96"/>
      <c r="F24" s="83"/>
      <c r="G24" s="56"/>
      <c r="H24" s="96"/>
      <c r="I24" s="39"/>
      <c r="J24" s="52"/>
      <c r="K24" s="96"/>
      <c r="L24" s="53"/>
      <c r="M24" s="96"/>
      <c r="N24" s="48"/>
      <c r="O24" s="97"/>
      <c r="P24" s="39"/>
    </row>
    <row r="25">
      <c r="A25" s="54" t="s">
        <v>66</v>
      </c>
      <c r="B25" s="96"/>
      <c r="C25" s="82" t="s">
        <v>67</v>
      </c>
      <c r="D25" s="82">
        <v>54975.0</v>
      </c>
      <c r="E25" s="96"/>
      <c r="F25" s="83">
        <v>39541.0</v>
      </c>
      <c r="G25" s="84">
        <v>9127.0</v>
      </c>
      <c r="H25" s="96"/>
      <c r="I25" s="39"/>
      <c r="J25" s="52"/>
      <c r="K25" s="96"/>
      <c r="L25" s="87">
        <v>367.9</v>
      </c>
      <c r="M25" s="96"/>
      <c r="N25" s="48"/>
      <c r="O25" s="97"/>
      <c r="P25" s="39"/>
    </row>
    <row r="26">
      <c r="A26" s="39" t="s">
        <v>68</v>
      </c>
      <c r="B26" s="98"/>
      <c r="C26" s="82" t="s">
        <v>69</v>
      </c>
      <c r="D26" s="82" t="s">
        <v>70</v>
      </c>
      <c r="E26" s="98"/>
      <c r="F26" s="83"/>
      <c r="G26" s="56"/>
      <c r="H26" s="98"/>
      <c r="I26" s="39"/>
      <c r="J26" s="52"/>
      <c r="K26" s="98"/>
      <c r="L26" s="53"/>
      <c r="M26" s="98"/>
      <c r="N26" s="48"/>
      <c r="O26" s="99"/>
      <c r="P26" s="39"/>
    </row>
    <row r="27" ht="24.75" customHeight="1">
      <c r="A27" s="100" t="s">
        <v>71</v>
      </c>
      <c r="B27" s="101"/>
      <c r="C27" s="102"/>
      <c r="D27" s="102"/>
      <c r="E27" s="101"/>
      <c r="F27" s="102"/>
      <c r="G27" s="103"/>
      <c r="H27" s="101"/>
      <c r="I27" s="102"/>
      <c r="J27" s="103"/>
      <c r="K27" s="101"/>
      <c r="L27" s="103"/>
      <c r="M27" s="101"/>
      <c r="N27" s="102"/>
      <c r="O27" s="101"/>
      <c r="P27" s="102"/>
      <c r="Q27" s="104"/>
      <c r="R27" s="104"/>
      <c r="S27" s="104"/>
      <c r="T27" s="104"/>
    </row>
    <row r="28">
      <c r="A28" s="73" t="s">
        <v>39</v>
      </c>
      <c r="B28" s="44"/>
      <c r="C28" s="105" t="s">
        <v>72</v>
      </c>
      <c r="D28" s="105" t="s">
        <v>73</v>
      </c>
      <c r="E28" s="106"/>
      <c r="F28" s="42">
        <v>36025.0</v>
      </c>
      <c r="G28" s="43">
        <v>8244.0</v>
      </c>
      <c r="H28" s="44"/>
      <c r="I28" s="78">
        <f>F28+4380</f>
        <v>40405</v>
      </c>
      <c r="J28" s="79">
        <f>G28+1700</f>
        <v>9944</v>
      </c>
      <c r="K28" s="44"/>
      <c r="L28" s="80">
        <f>G2-G28</f>
        <v>1617</v>
      </c>
      <c r="M28" s="44"/>
      <c r="N28" s="73" t="s">
        <v>74</v>
      </c>
      <c r="O28" s="44"/>
      <c r="P28" s="107" t="s">
        <v>75</v>
      </c>
    </row>
    <row r="29">
      <c r="A29" s="81" t="s">
        <v>44</v>
      </c>
      <c r="B29" s="44"/>
      <c r="C29" s="81" t="s">
        <v>45</v>
      </c>
      <c r="D29" s="82" t="s">
        <v>76</v>
      </c>
      <c r="E29" s="44"/>
      <c r="F29" s="83">
        <v>44700.0</v>
      </c>
      <c r="G29" s="84">
        <v>9527.0</v>
      </c>
      <c r="H29" s="44"/>
      <c r="I29" s="45">
        <f>F29+2190</f>
        <v>46890</v>
      </c>
      <c r="J29" s="52">
        <f>G29+2400</f>
        <v>11927</v>
      </c>
      <c r="K29" s="44"/>
      <c r="L29" s="53">
        <f>G2-G29</f>
        <v>334</v>
      </c>
      <c r="M29" s="44"/>
      <c r="N29" s="54" t="s">
        <v>77</v>
      </c>
      <c r="O29" s="44"/>
      <c r="P29" s="108" t="s">
        <v>78</v>
      </c>
    </row>
    <row r="30">
      <c r="A30" s="54" t="s">
        <v>49</v>
      </c>
      <c r="B30" s="44"/>
      <c r="C30" s="82">
        <v>210662.0</v>
      </c>
      <c r="D30" s="82">
        <v>1996970.0</v>
      </c>
      <c r="E30" s="44"/>
      <c r="F30" s="62"/>
      <c r="G30" s="56"/>
      <c r="H30" s="44"/>
      <c r="I30" s="39"/>
      <c r="J30" s="52">
        <v>10380.8</v>
      </c>
      <c r="K30" s="44"/>
      <c r="L30" s="53">
        <f>G2-G30</f>
        <v>9861</v>
      </c>
      <c r="M30" s="44"/>
      <c r="N30" s="48" t="s">
        <v>50</v>
      </c>
      <c r="O30" s="44"/>
      <c r="P30" s="75" t="s">
        <v>79</v>
      </c>
    </row>
    <row r="31">
      <c r="A31" s="54" t="s">
        <v>80</v>
      </c>
      <c r="B31" s="44"/>
      <c r="C31" s="82" t="s">
        <v>81</v>
      </c>
      <c r="D31" s="86"/>
      <c r="E31" s="44"/>
      <c r="F31" s="83">
        <v>44858.0</v>
      </c>
      <c r="G31" s="84">
        <v>9595.8</v>
      </c>
      <c r="H31" s="44"/>
      <c r="I31" s="45"/>
      <c r="J31" s="52"/>
      <c r="K31" s="44"/>
      <c r="L31" s="53">
        <f>G2-G31</f>
        <v>265.2</v>
      </c>
      <c r="M31" s="44"/>
      <c r="N31" s="48"/>
      <c r="O31" s="40"/>
      <c r="P31" s="48" t="s">
        <v>82</v>
      </c>
    </row>
    <row r="32">
      <c r="A32" s="39" t="s">
        <v>53</v>
      </c>
      <c r="B32" s="44"/>
      <c r="C32" s="86"/>
      <c r="D32" s="86"/>
      <c r="E32" s="44"/>
      <c r="F32" s="83">
        <v>43936.0</v>
      </c>
      <c r="G32" s="84">
        <v>9487.1</v>
      </c>
      <c r="H32" s="44"/>
      <c r="I32" s="45">
        <f>(8*365)+F32</f>
        <v>46856</v>
      </c>
      <c r="J32" s="52">
        <f>G32+1000</f>
        <v>10487.1</v>
      </c>
      <c r="K32" s="44"/>
      <c r="L32" s="53">
        <f>G2-G32</f>
        <v>373.9</v>
      </c>
      <c r="M32" s="44"/>
      <c r="N32" s="48" t="s">
        <v>54</v>
      </c>
      <c r="O32" s="40"/>
      <c r="P32" s="39"/>
    </row>
    <row r="33">
      <c r="A33" s="39" t="s">
        <v>55</v>
      </c>
      <c r="B33" s="44"/>
      <c r="C33" s="82">
        <v>6310.0</v>
      </c>
      <c r="D33" s="82">
        <v>8102080.0</v>
      </c>
      <c r="E33" s="44"/>
      <c r="F33" s="83">
        <v>39937.0</v>
      </c>
      <c r="G33" s="84">
        <v>9169.3</v>
      </c>
      <c r="H33" s="44"/>
      <c r="I33" s="62"/>
      <c r="J33" s="52"/>
      <c r="K33" s="44"/>
      <c r="L33" s="87">
        <f>G2-G33</f>
        <v>691.7</v>
      </c>
      <c r="M33" s="44"/>
      <c r="N33" s="48" t="s">
        <v>50</v>
      </c>
      <c r="O33" s="44"/>
      <c r="P33" s="39"/>
    </row>
    <row r="34">
      <c r="A34" s="39" t="s">
        <v>56</v>
      </c>
      <c r="B34" s="44"/>
      <c r="C34" s="82">
        <v>6310.0</v>
      </c>
      <c r="D34" s="82">
        <v>8102080.0</v>
      </c>
      <c r="E34" s="44"/>
      <c r="F34" s="83">
        <v>39937.0</v>
      </c>
      <c r="G34" s="84">
        <v>9169.3</v>
      </c>
      <c r="H34" s="44"/>
      <c r="I34" s="62"/>
      <c r="J34" s="52"/>
      <c r="K34" s="44"/>
      <c r="L34" s="87">
        <f>G2-G34</f>
        <v>691.7</v>
      </c>
      <c r="M34" s="44"/>
      <c r="N34" s="48" t="s">
        <v>50</v>
      </c>
      <c r="O34" s="44"/>
      <c r="P34" s="39"/>
    </row>
    <row r="35">
      <c r="A35" s="48" t="s">
        <v>58</v>
      </c>
      <c r="B35" s="44"/>
      <c r="C35" s="85"/>
      <c r="D35" s="82" t="s">
        <v>83</v>
      </c>
      <c r="E35" s="44"/>
      <c r="F35" s="83">
        <v>36025.0</v>
      </c>
      <c r="G35" s="84">
        <v>8295.0</v>
      </c>
      <c r="H35" s="44"/>
      <c r="I35" s="62"/>
      <c r="J35" s="52"/>
      <c r="K35" s="44"/>
      <c r="L35" s="53">
        <f>G2-G35-137</f>
        <v>1429</v>
      </c>
      <c r="M35" s="44"/>
      <c r="N35" s="48" t="s">
        <v>50</v>
      </c>
      <c r="O35" s="44"/>
      <c r="P35" s="39"/>
    </row>
    <row r="36">
      <c r="A36" s="48" t="s">
        <v>57</v>
      </c>
      <c r="B36" s="44"/>
      <c r="C36" s="85"/>
      <c r="D36" s="85"/>
      <c r="E36" s="44"/>
      <c r="F36" s="62">
        <v>43936.0</v>
      </c>
      <c r="G36" s="84">
        <v>9487.1</v>
      </c>
      <c r="H36" s="44"/>
      <c r="I36" s="62"/>
      <c r="J36" s="52"/>
      <c r="K36" s="44"/>
      <c r="L36" s="109">
        <f>SUM(G2-G36)</f>
        <v>373.9</v>
      </c>
      <c r="M36" s="44"/>
      <c r="N36" s="48"/>
      <c r="O36" s="44"/>
      <c r="P36" s="39"/>
    </row>
    <row r="37">
      <c r="A37" s="39" t="s">
        <v>60</v>
      </c>
      <c r="B37" s="44"/>
      <c r="C37" s="85"/>
      <c r="D37" s="85"/>
      <c r="E37" s="44"/>
      <c r="F37" s="62"/>
      <c r="G37" s="56"/>
      <c r="H37" s="44"/>
      <c r="I37" s="62"/>
      <c r="J37" s="52"/>
      <c r="K37" s="44"/>
      <c r="L37" s="53"/>
      <c r="M37" s="44"/>
      <c r="N37" s="48" t="s">
        <v>50</v>
      </c>
      <c r="O37" s="44"/>
      <c r="P37" s="39"/>
    </row>
    <row r="38">
      <c r="A38" s="54" t="s">
        <v>84</v>
      </c>
      <c r="B38" s="44"/>
      <c r="C38" s="82" t="s">
        <v>85</v>
      </c>
      <c r="D38" s="82" t="s">
        <v>86</v>
      </c>
      <c r="E38" s="44"/>
      <c r="F38" s="83">
        <v>44625.0</v>
      </c>
      <c r="G38" s="84">
        <v>9512.0</v>
      </c>
      <c r="H38" s="44"/>
      <c r="I38" s="62"/>
      <c r="J38" s="56"/>
      <c r="K38" s="44"/>
      <c r="L38" s="53">
        <f>G2-G38</f>
        <v>349</v>
      </c>
      <c r="M38" s="44"/>
      <c r="N38" s="48"/>
      <c r="O38" s="44"/>
      <c r="P38" s="39"/>
    </row>
    <row r="39">
      <c r="A39" s="39" t="s">
        <v>63</v>
      </c>
      <c r="B39" s="44"/>
      <c r="C39" s="85"/>
      <c r="D39" s="85"/>
      <c r="E39" s="44"/>
      <c r="F39" s="62"/>
      <c r="G39" s="56"/>
      <c r="H39" s="44"/>
      <c r="I39" s="62"/>
      <c r="J39" s="56"/>
      <c r="K39" s="44"/>
      <c r="L39" s="53"/>
      <c r="M39" s="44"/>
      <c r="N39" s="48" t="s">
        <v>50</v>
      </c>
      <c r="O39" s="44"/>
      <c r="P39" s="39"/>
    </row>
    <row r="40">
      <c r="A40" s="54" t="s">
        <v>64</v>
      </c>
      <c r="B40" s="96"/>
      <c r="C40" s="82" t="s">
        <v>87</v>
      </c>
      <c r="D40" s="82" t="s">
        <v>88</v>
      </c>
      <c r="E40" s="96"/>
      <c r="F40" s="83">
        <v>44847.0</v>
      </c>
      <c r="G40" s="84">
        <v>9585.6</v>
      </c>
      <c r="H40" s="96"/>
      <c r="I40" s="39"/>
      <c r="J40" s="52"/>
      <c r="K40" s="96"/>
      <c r="L40" s="87">
        <f>G2-G40</f>
        <v>275.4</v>
      </c>
      <c r="M40" s="96"/>
      <c r="N40" s="48"/>
      <c r="O40" s="96"/>
      <c r="P40" s="39"/>
    </row>
    <row r="41">
      <c r="A41" s="54" t="s">
        <v>89</v>
      </c>
      <c r="B41" s="96"/>
      <c r="C41" s="82" t="s">
        <v>90</v>
      </c>
      <c r="D41" s="82">
        <v>59605.0</v>
      </c>
      <c r="E41" s="96"/>
      <c r="F41" s="83">
        <v>44858.0</v>
      </c>
      <c r="G41" s="84">
        <v>9595.8</v>
      </c>
      <c r="H41" s="96"/>
      <c r="I41" s="39"/>
      <c r="J41" s="52"/>
      <c r="K41" s="96"/>
      <c r="L41" s="87"/>
      <c r="M41" s="96"/>
      <c r="N41" s="48"/>
      <c r="O41" s="96"/>
      <c r="P41" s="39"/>
    </row>
    <row r="42">
      <c r="A42" s="54" t="s">
        <v>66</v>
      </c>
      <c r="B42" s="96"/>
      <c r="C42" s="82" t="s">
        <v>91</v>
      </c>
      <c r="D42" s="82" t="s">
        <v>92</v>
      </c>
      <c r="E42" s="96"/>
      <c r="F42" s="62"/>
      <c r="G42" s="56"/>
      <c r="H42" s="96"/>
      <c r="I42" s="39"/>
      <c r="J42" s="52"/>
      <c r="K42" s="96"/>
      <c r="L42" s="53"/>
      <c r="M42" s="96"/>
      <c r="N42" s="48"/>
      <c r="O42" s="96"/>
      <c r="P42" s="39"/>
    </row>
    <row r="43">
      <c r="A43" s="39" t="s">
        <v>68</v>
      </c>
      <c r="B43" s="98"/>
      <c r="C43" s="82" t="s">
        <v>69</v>
      </c>
      <c r="D43" s="82" t="s">
        <v>93</v>
      </c>
      <c r="E43" s="98"/>
      <c r="F43" s="83">
        <v>36098.0</v>
      </c>
      <c r="G43" s="84">
        <v>8325.0</v>
      </c>
      <c r="H43" s="98"/>
      <c r="I43" s="39"/>
      <c r="J43" s="52"/>
      <c r="K43" s="98"/>
      <c r="L43" s="53">
        <f>G2-G43</f>
        <v>1536</v>
      </c>
      <c r="M43" s="98"/>
      <c r="N43" s="48"/>
      <c r="O43" s="98"/>
      <c r="P43" s="39"/>
    </row>
    <row r="44" ht="21.75" customHeight="1">
      <c r="A44" s="110" t="s">
        <v>94</v>
      </c>
      <c r="B44" s="111"/>
      <c r="C44" s="67"/>
      <c r="D44" s="67"/>
      <c r="E44" s="111"/>
      <c r="F44" s="67"/>
      <c r="G44" s="112"/>
      <c r="H44" s="111"/>
      <c r="I44" s="67"/>
      <c r="J44" s="112"/>
      <c r="K44" s="111"/>
      <c r="L44" s="112"/>
      <c r="M44" s="111"/>
      <c r="N44" s="67"/>
      <c r="O44" s="111"/>
      <c r="P44" s="67"/>
    </row>
    <row r="45">
      <c r="A45" s="113" t="s">
        <v>95</v>
      </c>
      <c r="B45" s="114"/>
      <c r="C45" s="115" t="s">
        <v>96</v>
      </c>
      <c r="D45" s="115">
        <v>8329.0</v>
      </c>
      <c r="E45" s="114"/>
      <c r="F45" s="116">
        <v>35713.0</v>
      </c>
      <c r="G45" s="117">
        <v>7840.0</v>
      </c>
      <c r="H45" s="114"/>
      <c r="I45" s="116"/>
      <c r="J45" s="117"/>
      <c r="K45" s="114"/>
      <c r="L45" s="117">
        <f>G2-G45</f>
        <v>2021</v>
      </c>
      <c r="M45" s="114"/>
      <c r="N45" s="113"/>
      <c r="O45" s="114"/>
      <c r="P45" s="67"/>
    </row>
    <row r="46">
      <c r="A46" s="113" t="s">
        <v>97</v>
      </c>
      <c r="B46" s="118" t="s">
        <v>98</v>
      </c>
      <c r="C46" s="115"/>
      <c r="D46" s="115" t="s">
        <v>99</v>
      </c>
      <c r="E46" s="114"/>
      <c r="F46" s="116">
        <v>35453.0</v>
      </c>
      <c r="G46" s="117">
        <v>7040.0</v>
      </c>
      <c r="H46" s="114"/>
      <c r="I46" s="116"/>
      <c r="J46" s="117"/>
      <c r="K46" s="114"/>
      <c r="L46" s="117">
        <f>G2-G46</f>
        <v>2821</v>
      </c>
      <c r="M46" s="114"/>
      <c r="N46" s="113"/>
      <c r="O46" s="114"/>
      <c r="P46" s="67"/>
    </row>
    <row r="47">
      <c r="A47" s="113" t="s">
        <v>100</v>
      </c>
      <c r="B47" s="114"/>
      <c r="C47" s="115"/>
      <c r="D47" s="119"/>
      <c r="E47" s="114"/>
      <c r="F47" s="116">
        <v>35073.0</v>
      </c>
      <c r="G47" s="117">
        <v>6544.0</v>
      </c>
      <c r="H47" s="114"/>
      <c r="I47" s="113">
        <v>8442.0</v>
      </c>
      <c r="J47" s="117">
        <v>9942.0</v>
      </c>
      <c r="K47" s="114"/>
      <c r="L47" s="109">
        <f>SUM(G2-G47)</f>
        <v>3317</v>
      </c>
      <c r="M47" s="114"/>
      <c r="N47" s="113" t="s">
        <v>101</v>
      </c>
      <c r="O47" s="114"/>
      <c r="P47" s="120" t="s">
        <v>102</v>
      </c>
    </row>
    <row r="48">
      <c r="A48" s="113" t="s">
        <v>103</v>
      </c>
      <c r="B48" s="114"/>
      <c r="C48" s="115"/>
      <c r="D48" s="119"/>
      <c r="E48" s="114"/>
      <c r="F48" s="116">
        <v>35086.0</v>
      </c>
      <c r="G48" s="117">
        <v>6544.0</v>
      </c>
      <c r="H48" s="114"/>
      <c r="I48" s="116"/>
      <c r="J48" s="117"/>
      <c r="K48" s="114"/>
      <c r="L48" s="117">
        <f>G2-G48</f>
        <v>3317</v>
      </c>
      <c r="M48" s="114"/>
      <c r="N48" s="113"/>
      <c r="O48" s="114"/>
      <c r="P48" s="120"/>
    </row>
    <row r="49">
      <c r="A49" s="39" t="s">
        <v>104</v>
      </c>
      <c r="B49" s="44"/>
      <c r="C49" s="82" t="s">
        <v>105</v>
      </c>
      <c r="D49" s="86"/>
      <c r="E49" s="44"/>
      <c r="F49" s="121">
        <v>42410.0</v>
      </c>
      <c r="G49" s="84">
        <v>9430.9</v>
      </c>
      <c r="H49" s="44"/>
      <c r="I49" s="121">
        <v>44255.0</v>
      </c>
      <c r="J49" s="84" t="s">
        <v>106</v>
      </c>
      <c r="K49" s="44"/>
      <c r="L49" s="84" t="s">
        <v>107</v>
      </c>
      <c r="M49" s="44"/>
      <c r="N49" s="54" t="s">
        <v>108</v>
      </c>
      <c r="O49" s="44"/>
      <c r="P49" s="39"/>
    </row>
    <row r="50">
      <c r="A50" s="39" t="s">
        <v>109</v>
      </c>
      <c r="B50" s="98"/>
      <c r="C50" s="85"/>
      <c r="D50" s="86"/>
      <c r="E50" s="98"/>
      <c r="F50" s="83">
        <v>42410.0</v>
      </c>
      <c r="G50" s="84">
        <v>9430.9</v>
      </c>
      <c r="H50" s="98"/>
      <c r="I50" s="121">
        <v>44255.0</v>
      </c>
      <c r="J50" s="52"/>
      <c r="K50" s="98"/>
      <c r="L50" s="52"/>
      <c r="M50" s="98"/>
      <c r="N50" s="48" t="s">
        <v>110</v>
      </c>
      <c r="O50" s="98"/>
      <c r="P50" s="39"/>
    </row>
    <row r="51" ht="24.75" customHeight="1">
      <c r="A51" s="110" t="s">
        <v>111</v>
      </c>
      <c r="B51" s="111"/>
      <c r="C51" s="67"/>
      <c r="D51" s="67"/>
      <c r="E51" s="111"/>
      <c r="F51" s="67"/>
      <c r="G51" s="112"/>
      <c r="H51" s="111"/>
      <c r="I51" s="67"/>
      <c r="J51" s="112"/>
      <c r="K51" s="111"/>
      <c r="L51" s="112"/>
      <c r="M51" s="111"/>
      <c r="N51" s="67"/>
      <c r="O51" s="111"/>
      <c r="P51" s="67"/>
    </row>
    <row r="52">
      <c r="A52" s="48"/>
      <c r="B52" s="44"/>
      <c r="C52" s="39"/>
      <c r="D52" s="39"/>
      <c r="E52" s="44"/>
      <c r="F52" s="122">
        <v>43335.0</v>
      </c>
      <c r="G52" s="84">
        <v>7139.0</v>
      </c>
      <c r="H52" s="44"/>
      <c r="I52" s="123"/>
      <c r="J52" s="52">
        <f t="shared" ref="J52:J53" si="1">G52+100</f>
        <v>7239</v>
      </c>
      <c r="K52" s="44"/>
      <c r="L52" s="52">
        <f>G2-G52</f>
        <v>2722</v>
      </c>
      <c r="M52" s="44"/>
      <c r="N52" s="48" t="s">
        <v>19</v>
      </c>
      <c r="O52" s="44"/>
      <c r="P52" s="39"/>
      <c r="Q52" s="9"/>
    </row>
    <row r="53">
      <c r="A53" s="48" t="s">
        <v>112</v>
      </c>
      <c r="B53" s="44"/>
      <c r="C53" s="39"/>
      <c r="D53" s="39"/>
      <c r="E53" s="44"/>
      <c r="F53" s="83">
        <v>43335.0</v>
      </c>
      <c r="G53" s="84">
        <v>7139.2</v>
      </c>
      <c r="H53" s="44"/>
      <c r="I53" s="123"/>
      <c r="J53" s="52">
        <f t="shared" si="1"/>
        <v>7239.2</v>
      </c>
      <c r="K53" s="44"/>
      <c r="L53" s="52">
        <f>G2-G53</f>
        <v>2721.8</v>
      </c>
      <c r="M53" s="44"/>
      <c r="N53" s="48" t="s">
        <v>19</v>
      </c>
      <c r="O53" s="44"/>
      <c r="P53" s="39"/>
      <c r="Q53" s="9"/>
    </row>
    <row r="54">
      <c r="A54" s="82" t="s">
        <v>113</v>
      </c>
      <c r="B54" s="44"/>
      <c r="C54" s="39"/>
      <c r="D54" s="39"/>
      <c r="E54" s="44"/>
      <c r="F54" s="83">
        <v>36235.0</v>
      </c>
      <c r="G54" s="84"/>
      <c r="H54" s="44"/>
      <c r="I54" s="123"/>
      <c r="J54" s="52"/>
      <c r="K54" s="44"/>
      <c r="L54" s="52"/>
      <c r="M54" s="44"/>
      <c r="N54" s="39"/>
      <c r="O54" s="44"/>
      <c r="P54" s="39"/>
      <c r="Q54" s="9"/>
    </row>
    <row r="55">
      <c r="A55" s="124">
        <v>39302.0</v>
      </c>
      <c r="B55" s="44"/>
      <c r="C55" s="39"/>
      <c r="D55" s="39"/>
      <c r="E55" s="44"/>
      <c r="F55" s="83">
        <v>45845.0</v>
      </c>
      <c r="G55" s="84">
        <v>9793.3</v>
      </c>
      <c r="H55" s="44"/>
      <c r="I55" s="123"/>
      <c r="J55" s="52"/>
      <c r="K55" s="44"/>
      <c r="L55" s="52"/>
      <c r="M55" s="44"/>
      <c r="N55" s="39"/>
      <c r="O55" s="44"/>
      <c r="P55" s="39"/>
      <c r="Q55" s="9"/>
    </row>
    <row r="56">
      <c r="A56" s="54" t="s">
        <v>114</v>
      </c>
      <c r="B56" s="44"/>
      <c r="C56" s="48"/>
      <c r="D56" s="39"/>
      <c r="E56" s="44"/>
      <c r="F56" s="83">
        <v>41243.0</v>
      </c>
      <c r="G56" s="84">
        <v>9287.5</v>
      </c>
      <c r="H56" s="44"/>
      <c r="I56" s="125"/>
      <c r="J56" s="52"/>
      <c r="K56" s="44"/>
      <c r="L56" s="52"/>
      <c r="M56" s="44"/>
      <c r="N56" s="48"/>
      <c r="O56" s="44"/>
      <c r="P56" s="39"/>
      <c r="Q56" s="9"/>
    </row>
    <row r="57">
      <c r="A57" s="54" t="s">
        <v>115</v>
      </c>
      <c r="B57" s="44"/>
      <c r="C57" s="48"/>
      <c r="D57" s="39"/>
      <c r="E57" s="44"/>
      <c r="F57" s="83">
        <v>-621184.0</v>
      </c>
      <c r="G57" s="84">
        <v>8439.0</v>
      </c>
      <c r="H57" s="44"/>
      <c r="I57" s="125"/>
      <c r="J57" s="52"/>
      <c r="K57" s="44"/>
      <c r="L57" s="52"/>
      <c r="M57" s="44"/>
      <c r="N57" s="48"/>
      <c r="O57" s="44"/>
      <c r="P57" s="39"/>
      <c r="Q57" s="9"/>
    </row>
    <row r="58">
      <c r="A58" s="48" t="s">
        <v>36</v>
      </c>
      <c r="B58" s="44"/>
      <c r="C58" s="48" t="s">
        <v>116</v>
      </c>
      <c r="D58" s="39"/>
      <c r="E58" s="44"/>
      <c r="F58" s="62">
        <v>41548.0</v>
      </c>
      <c r="G58" s="52"/>
      <c r="H58" s="44"/>
      <c r="I58" s="125">
        <v>43769.0</v>
      </c>
      <c r="J58" s="52"/>
      <c r="K58" s="44"/>
      <c r="L58" s="52"/>
      <c r="M58" s="44"/>
      <c r="N58" s="48" t="s">
        <v>117</v>
      </c>
      <c r="O58" s="44"/>
      <c r="P58" s="39"/>
      <c r="Q58" s="9"/>
    </row>
    <row r="59">
      <c r="A59" s="48" t="s">
        <v>118</v>
      </c>
      <c r="B59" s="44"/>
      <c r="C59" s="48" t="s">
        <v>119</v>
      </c>
      <c r="D59" s="48"/>
      <c r="E59" s="44"/>
      <c r="F59" s="126">
        <v>44677.0</v>
      </c>
      <c r="G59" s="52"/>
      <c r="H59" s="44"/>
      <c r="I59" s="48" t="s">
        <v>120</v>
      </c>
      <c r="J59" s="52"/>
      <c r="K59" s="44"/>
      <c r="L59" s="52"/>
      <c r="M59" s="44"/>
      <c r="N59" s="48" t="s">
        <v>121</v>
      </c>
      <c r="O59" s="44"/>
      <c r="P59" s="39"/>
      <c r="Q59" s="9"/>
    </row>
    <row r="60">
      <c r="A60" s="48" t="s">
        <v>122</v>
      </c>
      <c r="B60" s="44"/>
      <c r="C60" s="48"/>
      <c r="D60" s="48"/>
      <c r="E60" s="127"/>
      <c r="F60" s="62">
        <v>46227.0</v>
      </c>
      <c r="G60" s="48">
        <v>909.8</v>
      </c>
      <c r="H60" s="44"/>
      <c r="I60" s="125">
        <v>46965.0</v>
      </c>
      <c r="J60" s="56">
        <v>1009.8</v>
      </c>
      <c r="K60" s="44"/>
      <c r="L60" s="52"/>
      <c r="M60" s="44"/>
      <c r="N60" s="48" t="s">
        <v>123</v>
      </c>
      <c r="O60" s="44"/>
      <c r="P60" s="39"/>
      <c r="Q60" s="9"/>
    </row>
    <row r="61">
      <c r="A61" s="48" t="s">
        <v>124</v>
      </c>
      <c r="B61" s="44"/>
      <c r="C61" s="48"/>
      <c r="D61" s="48"/>
      <c r="E61" s="44"/>
      <c r="F61" s="62">
        <v>46227.0</v>
      </c>
      <c r="G61" s="48">
        <v>909.8</v>
      </c>
      <c r="H61" s="44"/>
      <c r="I61" s="125">
        <v>46965.0</v>
      </c>
      <c r="J61" s="56">
        <v>1009.8</v>
      </c>
      <c r="K61" s="44"/>
      <c r="L61" s="52"/>
      <c r="M61" s="44"/>
      <c r="N61" s="39"/>
      <c r="O61" s="44"/>
      <c r="P61" s="39"/>
      <c r="Q61" s="9"/>
    </row>
    <row r="62">
      <c r="A62" s="48"/>
      <c r="B62" s="44"/>
      <c r="C62" s="48"/>
      <c r="D62" s="48"/>
      <c r="E62" s="44"/>
      <c r="F62" s="62"/>
      <c r="G62" s="52"/>
      <c r="H62" s="44"/>
      <c r="I62" s="125"/>
      <c r="J62" s="52"/>
      <c r="K62" s="44"/>
      <c r="L62" s="52"/>
      <c r="M62" s="44"/>
      <c r="N62" s="39"/>
      <c r="O62" s="44"/>
      <c r="P62" s="39"/>
      <c r="Q62" s="9"/>
    </row>
    <row r="63">
      <c r="A63" s="48"/>
      <c r="B63" s="98"/>
      <c r="C63" s="48"/>
      <c r="D63" s="39"/>
      <c r="E63" s="98"/>
      <c r="F63" s="62"/>
      <c r="G63" s="52"/>
      <c r="H63" s="98"/>
      <c r="I63" s="125"/>
      <c r="J63" s="52"/>
      <c r="K63" s="98"/>
      <c r="L63" s="52"/>
      <c r="M63" s="98"/>
      <c r="N63" s="39"/>
      <c r="O63" s="98"/>
      <c r="P63" s="39"/>
      <c r="Q63" s="9"/>
    </row>
    <row r="64">
      <c r="A64" s="128"/>
      <c r="B64" s="9"/>
      <c r="C64" s="128"/>
      <c r="D64" s="9"/>
      <c r="E64" s="9"/>
      <c r="F64" s="129"/>
      <c r="G64" s="130"/>
      <c r="H64" s="9"/>
      <c r="I64" s="131"/>
      <c r="J64" s="130"/>
      <c r="K64" s="9"/>
      <c r="L64" s="130"/>
      <c r="M64" s="9"/>
      <c r="N64" s="128"/>
      <c r="O64" s="9"/>
      <c r="P64" s="9"/>
      <c r="Q64" s="9"/>
    </row>
    <row r="65">
      <c r="A65" s="55"/>
      <c r="B65" s="9"/>
      <c r="C65" s="55"/>
      <c r="D65" s="9"/>
      <c r="E65" s="9"/>
      <c r="F65" s="55"/>
      <c r="G65" s="130"/>
      <c r="H65" s="9"/>
      <c r="I65" s="55"/>
      <c r="J65" s="130"/>
      <c r="K65" s="9"/>
      <c r="L65" s="130"/>
      <c r="M65" s="9"/>
      <c r="N65" s="128"/>
      <c r="O65" s="9"/>
      <c r="P65" s="9"/>
      <c r="Q65" s="9"/>
    </row>
    <row r="66">
      <c r="A66" s="55"/>
      <c r="B66" s="9"/>
      <c r="C66" s="55"/>
      <c r="D66" s="9"/>
      <c r="E66" s="9"/>
      <c r="F66" s="55"/>
      <c r="G66" s="130"/>
      <c r="H66" s="9"/>
      <c r="I66" s="131"/>
      <c r="J66" s="130"/>
      <c r="K66" s="9"/>
      <c r="L66" s="130"/>
      <c r="M66" s="9"/>
      <c r="N66" s="128"/>
      <c r="O66" s="9"/>
      <c r="P66" s="9"/>
      <c r="Q66" s="9"/>
    </row>
  </sheetData>
  <mergeCells count="8">
    <mergeCell ref="N1:P1"/>
    <mergeCell ref="A3:A4"/>
    <mergeCell ref="C3:C4"/>
    <mergeCell ref="D3:D4"/>
    <mergeCell ref="F3:G3"/>
    <mergeCell ref="I3:J3"/>
    <mergeCell ref="N3:N4"/>
    <mergeCell ref="P3:P4"/>
  </mergeCells>
  <conditionalFormatting sqref="L6:L7 L13:L26 L28:L43">
    <cfRule type="cellIs" dxfId="0" priority="1" operator="between">
      <formula>1980</formula>
      <formula>2000</formula>
    </cfRule>
  </conditionalFormatting>
  <conditionalFormatting sqref="C5:D9">
    <cfRule type="notContainsBlanks" dxfId="1" priority="2">
      <formula>LEN(TRIM(C5))&gt;0</formula>
    </cfRule>
  </conditionalFormatting>
  <printOptions gridLines="1" horizontalCentered="1"/>
  <pageMargins bottom="0.75" footer="0.0" header="0.0" left="0.7" right="0.7" top="0.75"/>
  <pageSetup fitToWidth="0" cellComments="atEnd" orientation="landscape" pageOrder="overThenDown"/>
  <drawing r:id="rId1"/>
</worksheet>
</file>