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DeeS\Desktop\"/>
    </mc:Choice>
  </mc:AlternateContent>
  <xr:revisionPtr revIDLastSave="0" documentId="13_ncr:1_{F0B4A551-894C-40B8-A645-7D4D82AF1122}" xr6:coauthVersionLast="47" xr6:coauthVersionMax="47" xr10:uidLastSave="{00000000-0000-0000-0000-000000000000}"/>
  <bookViews>
    <workbookView xWindow="9345" yWindow="270" windowWidth="18045" windowHeight="15015" activeTab="2" xr2:uid="{00000000-000D-0000-FFFF-FFFF00000000}"/>
  </bookViews>
  <sheets>
    <sheet name="Current" sheetId="8" r:id="rId1"/>
    <sheet name="Turbine" sheetId="5" r:id="rId2"/>
    <sheet name="Components" sheetId="6" r:id="rId3"/>
  </sheets>
  <calcPr calcId="181029"/>
</workbook>
</file>

<file path=xl/calcChain.xml><?xml version="1.0" encoding="utf-8"?>
<calcChain xmlns="http://schemas.openxmlformats.org/spreadsheetml/2006/main">
  <c r="H3" i="5" l="1"/>
  <c r="M13" i="5" s="1"/>
  <c r="I16" i="8"/>
  <c r="H18" i="8" s="1"/>
  <c r="I13" i="8"/>
  <c r="I69" i="8"/>
  <c r="I68" i="8"/>
  <c r="I67" i="8"/>
  <c r="I66" i="8"/>
  <c r="I62" i="8"/>
  <c r="I61" i="8"/>
  <c r="I60" i="8"/>
  <c r="I57" i="8"/>
  <c r="I56" i="8"/>
  <c r="I55" i="8"/>
  <c r="I54" i="8"/>
  <c r="I53" i="8"/>
  <c r="I52" i="8"/>
  <c r="I51" i="8"/>
  <c r="I50" i="8"/>
  <c r="I49" i="8"/>
  <c r="I48" i="8"/>
  <c r="I47" i="8"/>
  <c r="I46" i="8"/>
  <c r="I45" i="8"/>
  <c r="I44" i="8"/>
  <c r="I43" i="8"/>
  <c r="I42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5" i="8"/>
  <c r="H15" i="8" s="1"/>
  <c r="I14" i="8"/>
  <c r="H14" i="8"/>
  <c r="H13" i="8"/>
  <c r="D9" i="8"/>
  <c r="C9" i="8"/>
  <c r="G8" i="8"/>
  <c r="D8" i="8"/>
  <c r="C8" i="8"/>
  <c r="K22" i="5"/>
  <c r="K21" i="5"/>
  <c r="K20" i="5"/>
  <c r="K19" i="5"/>
  <c r="K17" i="5"/>
  <c r="H16" i="8" l="1"/>
  <c r="M11" i="5"/>
  <c r="M12" i="5"/>
  <c r="H5" i="5"/>
  <c r="L10" i="5" s="1"/>
  <c r="M10" i="5"/>
  <c r="H17" i="8"/>
  <c r="M14" i="5"/>
  <c r="L14" i="5" s="1"/>
  <c r="M18" i="5"/>
  <c r="M17" i="5"/>
  <c r="M19" i="5"/>
  <c r="M16" i="5"/>
  <c r="M20" i="5"/>
  <c r="M22" i="5"/>
  <c r="M21" i="5"/>
  <c r="L22" i="5" l="1"/>
  <c r="L17" i="5"/>
  <c r="L12" i="5"/>
  <c r="L11" i="5"/>
  <c r="L16" i="5"/>
  <c r="L13" i="5"/>
  <c r="L21" i="5"/>
  <c r="L20" i="5"/>
  <c r="L19" i="5"/>
  <c r="G9" i="8"/>
  <c r="L18" i="5"/>
</calcChain>
</file>

<file path=xl/sharedStrings.xml><?xml version="1.0" encoding="utf-8"?>
<sst xmlns="http://schemas.openxmlformats.org/spreadsheetml/2006/main" count="286" uniqueCount="199">
  <si>
    <t>N52RD</t>
  </si>
  <si>
    <t>COMPONENT</t>
  </si>
  <si>
    <t>TOTAL COMP'T TIME TO:</t>
  </si>
  <si>
    <t>O/H</t>
  </si>
  <si>
    <t>RETIRE</t>
  </si>
  <si>
    <t>Main Rotor Blade</t>
  </si>
  <si>
    <t>369A1100-503</t>
  </si>
  <si>
    <t>CF-17</t>
  </si>
  <si>
    <t>CH-56</t>
  </si>
  <si>
    <t>M/R Folding Pin</t>
  </si>
  <si>
    <t>369A1004-5</t>
  </si>
  <si>
    <t>09884-1933</t>
  </si>
  <si>
    <t>09884-1309</t>
  </si>
  <si>
    <t>09884-3232</t>
  </si>
  <si>
    <t>09884-3357</t>
  </si>
  <si>
    <t>369A1004-3F</t>
  </si>
  <si>
    <t>D09-84-0072</t>
  </si>
  <si>
    <t>9884-9616</t>
  </si>
  <si>
    <t>369A1004</t>
  </si>
  <si>
    <t>A09-75-1183</t>
  </si>
  <si>
    <t>A09751171</t>
  </si>
  <si>
    <t>M/R Hub Sub Assy</t>
  </si>
  <si>
    <t>369A1201-619</t>
  </si>
  <si>
    <t>88-0916</t>
  </si>
  <si>
    <t>M/R Hub Assy</t>
  </si>
  <si>
    <t>369A1200-617</t>
  </si>
  <si>
    <t>20-3118</t>
  </si>
  <si>
    <t>M/R Strap Assy</t>
  </si>
  <si>
    <t>369A1210-3</t>
  </si>
  <si>
    <t>D296</t>
  </si>
  <si>
    <t>D297</t>
  </si>
  <si>
    <t>M/R Lead Lag Bolt</t>
  </si>
  <si>
    <t>369A1220</t>
  </si>
  <si>
    <t>F746</t>
  </si>
  <si>
    <t>49-14852</t>
  </si>
  <si>
    <t>88-7573</t>
  </si>
  <si>
    <t>88-7572</t>
  </si>
  <si>
    <t>M/R Lead Lag Link</t>
  </si>
  <si>
    <t>369A1234</t>
  </si>
  <si>
    <t>89-21658</t>
  </si>
  <si>
    <t>69-18951</t>
  </si>
  <si>
    <t>19-14008</t>
  </si>
  <si>
    <t>118-11441</t>
  </si>
  <si>
    <t>18-3864</t>
  </si>
  <si>
    <t>P260</t>
  </si>
  <si>
    <t>59-18802</t>
  </si>
  <si>
    <t>118-0336</t>
  </si>
  <si>
    <t>Pitch Housing Assy</t>
  </si>
  <si>
    <t>369A1300-615</t>
  </si>
  <si>
    <t>79-13096</t>
  </si>
  <si>
    <t>118-4167</t>
  </si>
  <si>
    <t>97-3088</t>
  </si>
  <si>
    <t>89-13327</t>
  </si>
  <si>
    <t>M/R Swashplate Assy</t>
  </si>
  <si>
    <t>369A7609-605</t>
  </si>
  <si>
    <t>AFX482-1</t>
  </si>
  <si>
    <t>Static Mast Assy</t>
  </si>
  <si>
    <t>369A2014-601</t>
  </si>
  <si>
    <t>M/R Drive Shaft</t>
  </si>
  <si>
    <t>369A5500-901</t>
  </si>
  <si>
    <t>9069490-0047</t>
  </si>
  <si>
    <t>M/R Transmission</t>
  </si>
  <si>
    <t>369A5100-707M</t>
  </si>
  <si>
    <t>Engine Driveshaft</t>
  </si>
  <si>
    <t>369A5510</t>
  </si>
  <si>
    <t>102563U</t>
  </si>
  <si>
    <t>Overruning Clutch</t>
  </si>
  <si>
    <t>369A5350</t>
  </si>
  <si>
    <t>Oil Cooler Blwr Brg</t>
  </si>
  <si>
    <t>369H5655-3</t>
  </si>
  <si>
    <t>UNK</t>
  </si>
  <si>
    <t>369H5655-5</t>
  </si>
  <si>
    <t>Oil Cooler Blwr Belt</t>
  </si>
  <si>
    <t>369H5648</t>
  </si>
  <si>
    <t>NONE</t>
  </si>
  <si>
    <t>T/R Driveshaft</t>
  </si>
  <si>
    <t>369A5518-601</t>
  </si>
  <si>
    <t>T/R D/S Fwd Coupling</t>
  </si>
  <si>
    <t>369A5501</t>
  </si>
  <si>
    <t>7828U</t>
  </si>
  <si>
    <t>T/R D/S Aft Coupling</t>
  </si>
  <si>
    <t>7664U</t>
  </si>
  <si>
    <t>T/R Transmission</t>
  </si>
  <si>
    <t>369A5400-607</t>
  </si>
  <si>
    <t>A851</t>
  </si>
  <si>
    <t>T/R Trans. Input</t>
  </si>
  <si>
    <t>369A5425-5</t>
  </si>
  <si>
    <t>O/C</t>
  </si>
  <si>
    <t>T/R Trans. Output</t>
  </si>
  <si>
    <t>369A5408-3</t>
  </si>
  <si>
    <t>T/R Blade</t>
  </si>
  <si>
    <t>500P3300-505</t>
  </si>
  <si>
    <t>P698</t>
  </si>
  <si>
    <t>P699</t>
  </si>
  <si>
    <t>T/R Strap Pack</t>
  </si>
  <si>
    <t>369A1706-509</t>
  </si>
  <si>
    <t>T/R Hub Assy</t>
  </si>
  <si>
    <t>369A1725-5</t>
  </si>
  <si>
    <t>Tail Boom</t>
  </si>
  <si>
    <t>369A3500</t>
  </si>
  <si>
    <t>100-1870</t>
  </si>
  <si>
    <t>Tail Boom Bolts</t>
  </si>
  <si>
    <t>MS21250-06014</t>
  </si>
  <si>
    <t>None</t>
  </si>
  <si>
    <t>Upper Vert. Stabilizer</t>
  </si>
  <si>
    <t>369A3625-601</t>
  </si>
  <si>
    <t>Horizontal Stabilizer</t>
  </si>
  <si>
    <t>369A3600-603</t>
  </si>
  <si>
    <t>Starter Generator</t>
  </si>
  <si>
    <t>23032-022</t>
  </si>
  <si>
    <t>M/R Swashplate Brg.</t>
  </si>
  <si>
    <t>369A7003-3</t>
  </si>
  <si>
    <t>Long. Control Rod</t>
  </si>
  <si>
    <t>369A7011</t>
  </si>
  <si>
    <t>Long. Idler Bellcrank</t>
  </si>
  <si>
    <t>369A7301</t>
  </si>
  <si>
    <t>S/N 110274S</t>
  </si>
  <si>
    <t>Hughes 369HS</t>
  </si>
  <si>
    <t>300 Hr. Insp. Due</t>
  </si>
  <si>
    <t>100 Hr. Insp. Due</t>
  </si>
  <si>
    <t>ACTT Last Insp</t>
  </si>
  <si>
    <t>Due</t>
  </si>
  <si>
    <t>Remaining</t>
  </si>
  <si>
    <t>Aircraft Status Report</t>
  </si>
  <si>
    <t>Current Hobbs Meter Reading</t>
  </si>
  <si>
    <t>Original Hobbs Reading at Removal</t>
  </si>
  <si>
    <t>A/C TT</t>
  </si>
  <si>
    <t>ENG TT</t>
  </si>
  <si>
    <t>Yearly Due</t>
  </si>
  <si>
    <t>TIME
REMAINING</t>
  </si>
  <si>
    <t>OH &amp; OR
RETIRE AT
ACTT OF:</t>
  </si>
  <si>
    <t>A/C TIME
WHEN
INSTALLED</t>
  </si>
  <si>
    <t>COMP. TIME
PRIOR TO
INTL.</t>
  </si>
  <si>
    <t>SERIAL
NUMBER</t>
  </si>
  <si>
    <t>PART
NUMBER</t>
  </si>
  <si>
    <t>Hobbs</t>
  </si>
  <si>
    <t>FF14096</t>
  </si>
  <si>
    <t>N/A</t>
  </si>
  <si>
    <t>AG65106</t>
  </si>
  <si>
    <t>T100334</t>
  </si>
  <si>
    <t>Governor</t>
  </si>
  <si>
    <t>Compressor</t>
  </si>
  <si>
    <t>Impeller</t>
  </si>
  <si>
    <t>KR111398</t>
  </si>
  <si>
    <t>Turbine</t>
  </si>
  <si>
    <r>
      <rPr>
        <sz val="10"/>
        <rFont val="Calibri"/>
        <family val="2"/>
      </rPr>
      <t>Bleed Valve</t>
    </r>
  </si>
  <si>
    <r>
      <rPr>
        <sz val="10"/>
        <rFont val="Calibri"/>
        <family val="2"/>
      </rPr>
      <t>Fuel Control</t>
    </r>
  </si>
  <si>
    <r>
      <rPr>
        <sz val="10"/>
        <rFont val="Calibri"/>
        <family val="2"/>
      </rPr>
      <t>Fuel Nozzle</t>
    </r>
  </si>
  <si>
    <r>
      <rPr>
        <sz val="10"/>
        <rFont val="Calibri"/>
        <family val="2"/>
      </rPr>
      <t>Fuel Pump</t>
    </r>
  </si>
  <si>
    <r>
      <rPr>
        <sz val="10"/>
        <rFont val="Calibri"/>
        <family val="2"/>
      </rPr>
      <t>Gearbox Assy.</t>
    </r>
  </si>
  <si>
    <r>
      <rPr>
        <sz val="10"/>
        <rFont val="Calibri"/>
        <family val="2"/>
      </rPr>
      <t>CAT 40678</t>
    </r>
  </si>
  <si>
    <r>
      <rPr>
        <sz val="10"/>
        <rFont val="Calibri"/>
        <family val="2"/>
      </rPr>
      <t>Turbine Wheel, 1st Stage</t>
    </r>
  </si>
  <si>
    <r>
      <rPr>
        <sz val="10"/>
        <rFont val="Calibri"/>
        <family val="2"/>
      </rPr>
      <t>Turbine Wheel, 2nd Stage</t>
    </r>
  </si>
  <si>
    <r>
      <rPr>
        <sz val="10"/>
        <rFont val="Calibri"/>
        <family val="2"/>
      </rPr>
      <t>Turbine Wheel, 3rd Stage</t>
    </r>
  </si>
  <si>
    <r>
      <rPr>
        <sz val="10"/>
        <rFont val="Calibri"/>
        <family val="2"/>
      </rPr>
      <t>Turbine Wheel, 4th Stage</t>
    </r>
  </si>
  <si>
    <r>
      <rPr>
        <b/>
        <sz val="6.5"/>
        <rFont val="Arial"/>
        <family val="2"/>
      </rPr>
      <t>ENGINE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NOMENCLATURE</t>
    </r>
  </si>
  <si>
    <r>
      <rPr>
        <b/>
        <sz val="6.5"/>
        <rFont val="Arial"/>
        <family val="2"/>
      </rPr>
      <t>PART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NUMBER</t>
    </r>
  </si>
  <si>
    <r>
      <rPr>
        <b/>
        <sz val="6.5"/>
        <rFont val="Arial"/>
        <family val="2"/>
      </rPr>
      <t>SERIAL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NUMBER</t>
    </r>
  </si>
  <si>
    <r>
      <rPr>
        <b/>
        <u/>
        <sz val="6.5"/>
        <rFont val="Arial"/>
        <family val="2"/>
      </rPr>
      <t>LIFESPAN</t>
    </r>
  </si>
  <si>
    <r>
      <rPr>
        <b/>
        <sz val="6.5"/>
        <rFont val="Arial"/>
        <family val="2"/>
      </rPr>
      <t>COMP.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 xml:space="preserve">T.T.
</t>
    </r>
    <r>
      <rPr>
        <b/>
        <sz val="6.5"/>
        <rFont val="Arial"/>
        <family val="2"/>
      </rPr>
      <t>A/C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INSTALL</t>
    </r>
  </si>
  <si>
    <r>
      <rPr>
        <b/>
        <sz val="6.5"/>
        <rFont val="Arial"/>
        <family val="2"/>
      </rPr>
      <t>COMP.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CYCLES</t>
    </r>
  </si>
  <si>
    <r>
      <rPr>
        <b/>
        <sz val="6.5"/>
        <rFont val="Arial"/>
        <family val="2"/>
      </rPr>
      <t>ENGINE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CYCLES</t>
    </r>
  </si>
  <si>
    <r>
      <rPr>
        <b/>
        <sz val="6.5"/>
        <rFont val="Arial"/>
        <family val="2"/>
      </rPr>
      <t>OH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&amp;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OR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RETIRE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 xml:space="preserve">AT
</t>
    </r>
    <r>
      <rPr>
        <b/>
        <sz val="6.5"/>
        <rFont val="Arial"/>
        <family val="2"/>
      </rPr>
      <t>ETT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OF</t>
    </r>
  </si>
  <si>
    <r>
      <rPr>
        <b/>
        <sz val="6.5"/>
        <rFont val="Arial"/>
        <family val="2"/>
      </rPr>
      <t xml:space="preserve">TIME
</t>
    </r>
    <r>
      <rPr>
        <b/>
        <sz val="6.5"/>
        <rFont val="Arial"/>
        <family val="2"/>
      </rPr>
      <t>Remaining</t>
    </r>
  </si>
  <si>
    <r>
      <rPr>
        <b/>
        <sz val="6.5"/>
        <rFont val="Arial"/>
        <family val="2"/>
      </rPr>
      <t>OH/EXC</t>
    </r>
  </si>
  <si>
    <r>
      <rPr>
        <b/>
        <sz val="6.5"/>
        <rFont val="Arial"/>
        <family val="2"/>
      </rPr>
      <t>CYCLES</t>
    </r>
  </si>
  <si>
    <t>Engine Component Status</t>
  </si>
  <si>
    <t>Aircraft:</t>
  </si>
  <si>
    <t>Engine S/N:</t>
  </si>
  <si>
    <t>Engine Model:</t>
  </si>
  <si>
    <t>CAE 830849</t>
  </si>
  <si>
    <t>250-C20B</t>
  </si>
  <si>
    <t>ETT
WHEN
INSTALLED</t>
  </si>
  <si>
    <t>CYCLES
Remaining</t>
  </si>
  <si>
    <t>Current Engine TT</t>
  </si>
  <si>
    <t>Cycles</t>
  </si>
  <si>
    <t>RETIRE HR</t>
  </si>
  <si>
    <t>Precision Avionics</t>
  </si>
  <si>
    <t>Avionics</t>
  </si>
  <si>
    <t>500C-005: BUBBLE COVER WITH INTAKE COVER ADD-ON</t>
  </si>
  <si>
    <t>500C-305: ROTOR HUB COVER WITH SKIRT</t>
  </si>
  <si>
    <t>500C-402: BLADE COVERS, w/ tie downs (set of 4)</t>
  </si>
  <si>
    <t>500C-600: TAIL ROTOR COVER</t>
  </si>
  <si>
    <t>500C-200: EXHAUST COVER 500C-600</t>
  </si>
  <si>
    <t>Bruce's</t>
  </si>
  <si>
    <t>Covers</t>
  </si>
  <si>
    <t>12CEC2-AA-S2</t>
  </si>
  <si>
    <t>Aircraft Spruce</t>
  </si>
  <si>
    <t>Battery Minder</t>
  </si>
  <si>
    <t>Vendor</t>
  </si>
  <si>
    <t>Date</t>
  </si>
  <si>
    <t>Item</t>
  </si>
  <si>
    <t>Ground Handling Wheels</t>
  </si>
  <si>
    <t>GTX345R ADSB in/out Mode S Transponder</t>
  </si>
  <si>
    <t>GTN635 WAAS GPS/COMM/MFD</t>
  </si>
  <si>
    <t>500P2100-305 M</t>
  </si>
  <si>
    <t>229E</t>
  </si>
  <si>
    <t>228E</t>
  </si>
  <si>
    <t>and or tug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</si>
</sst>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"/>
    <numFmt numFmtId="165" formatCode="#,##0.0"/>
  </numFmts>
  <fonts count="1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i/>
      <sz val="2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6.5"/>
      <name val="Times New Roman"/>
      <family val="1"/>
    </font>
    <font>
      <sz val="10"/>
      <color rgb="FF000000"/>
      <name val="Calibri"/>
      <family val="2"/>
    </font>
    <font>
      <sz val="10"/>
      <name val="Calibri"/>
      <family val="2"/>
    </font>
    <font>
      <b/>
      <sz val="6.5"/>
      <name val="Arial"/>
      <family val="2"/>
    </font>
    <font>
      <b/>
      <u/>
      <sz val="6.5"/>
      <name val="Arial"/>
      <family val="2"/>
    </font>
    <font>
      <b/>
      <sz val="2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</cellStyleXfs>
  <cellXfs count="92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165" fontId="5" fillId="0" borderId="1" xfId="0" applyNumberFormat="1" applyFont="1" applyBorder="1" applyAlignment="1">
      <alignment horizontal="right" vertical="top" shrinkToFit="1"/>
    </xf>
    <xf numFmtId="164" fontId="5" fillId="0" borderId="1" xfId="0" applyNumberFormat="1" applyFont="1" applyBorder="1" applyAlignment="1">
      <alignment horizontal="right" vertical="top" shrinkToFit="1"/>
    </xf>
    <xf numFmtId="1" fontId="5" fillId="0" borderId="1" xfId="0" applyNumberFormat="1" applyFont="1" applyBorder="1" applyAlignment="1">
      <alignment horizontal="center" vertical="top" shrinkToFit="1"/>
    </xf>
    <xf numFmtId="165" fontId="5" fillId="0" borderId="1" xfId="0" applyNumberFormat="1" applyFont="1" applyBorder="1" applyAlignment="1">
      <alignment horizontal="left" vertical="top" indent="2" shrinkToFit="1"/>
    </xf>
    <xf numFmtId="0" fontId="4" fillId="0" borderId="1" xfId="0" applyFont="1" applyBorder="1" applyAlignment="1">
      <alignment horizontal="left" vertical="top" wrapText="1" indent="2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6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vertical="top" wrapText="1"/>
    </xf>
    <xf numFmtId="165" fontId="5" fillId="0" borderId="1" xfId="0" applyNumberFormat="1" applyFont="1" applyBorder="1" applyAlignment="1">
      <alignment vertical="top" shrinkToFit="1"/>
    </xf>
    <xf numFmtId="164" fontId="5" fillId="0" borderId="1" xfId="0" applyNumberFormat="1" applyFont="1" applyBorder="1" applyAlignment="1">
      <alignment vertical="top" shrinkToFit="1"/>
    </xf>
    <xf numFmtId="0" fontId="4" fillId="0" borderId="1" xfId="0" applyFont="1" applyBorder="1" applyAlignment="1">
      <alignment vertical="top" wrapText="1"/>
    </xf>
    <xf numFmtId="165" fontId="5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right" vertical="top"/>
    </xf>
    <xf numFmtId="164" fontId="2" fillId="0" borderId="9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164" fontId="7" fillId="0" borderId="6" xfId="0" applyNumberFormat="1" applyFont="1" applyBorder="1" applyAlignment="1">
      <alignment horizontal="right" vertical="top"/>
    </xf>
    <xf numFmtId="14" fontId="7" fillId="0" borderId="11" xfId="0" applyNumberFormat="1" applyFont="1" applyBorder="1" applyAlignment="1">
      <alignment horizontal="center" vertical="top"/>
    </xf>
    <xf numFmtId="0" fontId="11" fillId="0" borderId="1" xfId="1" applyFont="1" applyBorder="1" applyAlignment="1">
      <alignment horizontal="left" vertical="top" wrapText="1"/>
    </xf>
    <xf numFmtId="0" fontId="11" fillId="0" borderId="1" xfId="1" applyFont="1" applyBorder="1" applyAlignment="1">
      <alignment horizontal="left" wrapText="1"/>
    </xf>
    <xf numFmtId="0" fontId="11" fillId="0" borderId="0" xfId="1" applyFont="1" applyAlignment="1">
      <alignment horizontal="left" vertical="top"/>
    </xf>
    <xf numFmtId="1" fontId="11" fillId="0" borderId="1" xfId="1" applyNumberFormat="1" applyFont="1" applyBorder="1" applyAlignment="1">
      <alignment horizontal="center" vertical="top" shrinkToFit="1"/>
    </xf>
    <xf numFmtId="0" fontId="12" fillId="0" borderId="1" xfId="1" applyFont="1" applyBorder="1" applyAlignment="1">
      <alignment horizontal="center" vertical="top" wrapText="1"/>
    </xf>
    <xf numFmtId="164" fontId="11" fillId="0" borderId="1" xfId="1" applyNumberFormat="1" applyFont="1" applyBorder="1" applyAlignment="1">
      <alignment horizontal="center" vertical="top" shrinkToFit="1"/>
    </xf>
    <xf numFmtId="165" fontId="11" fillId="0" borderId="1" xfId="1" applyNumberFormat="1" applyFont="1" applyBorder="1" applyAlignment="1">
      <alignment horizontal="center" vertical="top" shrinkToFit="1"/>
    </xf>
    <xf numFmtId="0" fontId="12" fillId="0" borderId="1" xfId="1" applyFont="1" applyBorder="1" applyAlignment="1">
      <alignment horizontal="left" vertical="top" wrapText="1"/>
    </xf>
    <xf numFmtId="3" fontId="11" fillId="0" borderId="1" xfId="1" applyNumberFormat="1" applyFont="1" applyBorder="1" applyAlignment="1">
      <alignment horizontal="center" vertical="top" shrinkToFit="1"/>
    </xf>
    <xf numFmtId="0" fontId="15" fillId="0" borderId="0" xfId="0" applyFont="1" applyAlignment="1">
      <alignment horizontal="left" vertical="top"/>
    </xf>
    <xf numFmtId="0" fontId="13" fillId="0" borderId="1" xfId="0" applyFont="1" applyBorder="1" applyAlignment="1">
      <alignment horizontal="center" vertical="top" wrapText="1"/>
    </xf>
    <xf numFmtId="1" fontId="11" fillId="0" borderId="1" xfId="1" applyNumberFormat="1" applyFont="1" applyBorder="1" applyAlignment="1">
      <alignment horizontal="right" vertical="top" shrinkToFit="1"/>
    </xf>
    <xf numFmtId="0" fontId="12" fillId="0" borderId="1" xfId="1" applyFont="1" applyBorder="1" applyAlignment="1">
      <alignment horizontal="right" vertical="top" wrapText="1"/>
    </xf>
    <xf numFmtId="0" fontId="11" fillId="0" borderId="1" xfId="1" applyFont="1" applyBorder="1" applyAlignment="1">
      <alignment horizontal="right" vertical="top" wrapText="1"/>
    </xf>
    <xf numFmtId="165" fontId="11" fillId="0" borderId="1" xfId="1" applyNumberFormat="1" applyFont="1" applyBorder="1" applyAlignment="1">
      <alignment horizontal="right" vertical="top" shrinkToFit="1"/>
    </xf>
    <xf numFmtId="1" fontId="11" fillId="0" borderId="0" xfId="1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0" fontId="16" fillId="0" borderId="0" xfId="2" applyFont="1"/>
    <xf numFmtId="0" fontId="16" fillId="0" borderId="14" xfId="2" applyFont="1" applyBorder="1" applyAlignment="1">
      <alignment horizontal="left"/>
    </xf>
    <xf numFmtId="14" fontId="16" fillId="0" borderId="15" xfId="2" applyNumberFormat="1" applyFont="1" applyBorder="1"/>
    <xf numFmtId="0" fontId="16" fillId="0" borderId="16" xfId="2" applyFont="1" applyBorder="1" applyAlignment="1">
      <alignment horizontal="left"/>
    </xf>
    <xf numFmtId="0" fontId="16" fillId="0" borderId="17" xfId="2" applyFont="1" applyBorder="1" applyAlignment="1">
      <alignment horizontal="left"/>
    </xf>
    <xf numFmtId="14" fontId="16" fillId="0" borderId="0" xfId="2" applyNumberFormat="1" applyFont="1"/>
    <xf numFmtId="0" fontId="16" fillId="0" borderId="18" xfId="2" applyFont="1" applyBorder="1" applyAlignment="1">
      <alignment horizontal="left"/>
    </xf>
    <xf numFmtId="0" fontId="16" fillId="0" borderId="19" xfId="2" applyFont="1" applyBorder="1" applyAlignment="1">
      <alignment horizontal="left"/>
    </xf>
    <xf numFmtId="14" fontId="16" fillId="0" borderId="20" xfId="2" applyNumberFormat="1" applyFont="1" applyBorder="1"/>
    <xf numFmtId="0" fontId="16" fillId="0" borderId="21" xfId="2" applyFont="1" applyBorder="1" applyAlignment="1">
      <alignment horizontal="left"/>
    </xf>
    <xf numFmtId="44" fontId="16" fillId="0" borderId="0" xfId="3" applyFont="1"/>
    <xf numFmtId="0" fontId="16" fillId="0" borderId="14" xfId="2" applyFont="1" applyBorder="1"/>
    <xf numFmtId="0" fontId="16" fillId="0" borderId="15" xfId="2" applyFont="1" applyBorder="1"/>
    <xf numFmtId="0" fontId="16" fillId="0" borderId="16" xfId="2" applyFont="1" applyBorder="1"/>
    <xf numFmtId="0" fontId="16" fillId="0" borderId="17" xfId="2" applyFont="1" applyBorder="1"/>
    <xf numFmtId="0" fontId="16" fillId="0" borderId="18" xfId="2" applyFont="1" applyBorder="1"/>
    <xf numFmtId="0" fontId="16" fillId="0" borderId="19" xfId="2" applyFont="1" applyBorder="1"/>
    <xf numFmtId="0" fontId="16" fillId="0" borderId="21" xfId="2" applyFont="1" applyBorder="1"/>
    <xf numFmtId="0" fontId="16" fillId="0" borderId="0" xfId="2" applyFont="1" applyAlignment="1">
      <alignment horizontal="center"/>
    </xf>
    <xf numFmtId="0" fontId="17" fillId="0" borderId="0" xfId="2" applyFont="1"/>
    <xf numFmtId="0" fontId="16" fillId="0" borderId="7" xfId="2" applyFont="1" applyBorder="1"/>
    <xf numFmtId="0" fontId="16" fillId="0" borderId="13" xfId="2" applyFont="1" applyBorder="1"/>
    <xf numFmtId="0" fontId="16" fillId="0" borderId="8" xfId="2" applyFont="1" applyBorder="1"/>
    <xf numFmtId="44" fontId="2" fillId="0" borderId="0" xfId="4" applyFont="1" applyAlignment="1">
      <alignment horizontal="left" vertical="top"/>
    </xf>
    <xf numFmtId="44" fontId="2" fillId="0" borderId="6" xfId="4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3" fillId="0" borderId="4" xfId="0" applyFont="1" applyBorder="1" applyAlignment="1">
      <alignment horizontal="left" wrapText="1" indent="4"/>
    </xf>
    <xf numFmtId="0" fontId="3" fillId="0" borderId="5" xfId="0" applyFont="1" applyBorder="1" applyAlignment="1">
      <alignment horizontal="left" wrapText="1" indent="4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 indent="2"/>
    </xf>
    <xf numFmtId="0" fontId="3" fillId="0" borderId="3" xfId="0" applyFont="1" applyBorder="1" applyAlignment="1">
      <alignment horizontal="left" vertical="top" wrapText="1" indent="2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</cellXfs>
  <cellStyles count="5">
    <cellStyle name="Currency" xfId="4" builtinId="4"/>
    <cellStyle name="Currency 2" xfId="3" xr:uid="{F19DD3CC-F111-453A-81C6-57EC985D4BAC}"/>
    <cellStyle name="Normal" xfId="0" builtinId="0"/>
    <cellStyle name="Normal 2" xfId="1" xr:uid="{09AE20FE-3356-40AE-B4A3-4AD953AD5B2B}"/>
    <cellStyle name="Normal 3" xfId="2" xr:uid="{486FA2C5-7BAE-4DB3-B790-54562726B97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A785D-94F2-458F-840A-189E4AA2C05E}">
  <dimension ref="A1:K71"/>
  <sheetViews>
    <sheetView topLeftCell="A19" workbookViewId="0">
      <selection activeCell="K27" sqref="K27"/>
    </sheetView>
  </sheetViews>
  <sheetFormatPr defaultRowHeight="12.75" x14ac:dyDescent="0.2"/>
  <cols>
    <col min="1" max="1" width="25.83203125" style="1" customWidth="1"/>
    <col min="2" max="2" width="14.33203125" style="1" bestFit="1" customWidth="1"/>
    <col min="3" max="3" width="12.83203125" style="1" customWidth="1"/>
    <col min="4" max="4" width="10.83203125" style="1" bestFit="1" customWidth="1"/>
    <col min="5" max="8" width="11.33203125" style="1" customWidth="1"/>
    <col min="9" max="9" width="12.5" style="1" bestFit="1" customWidth="1"/>
    <col min="10" max="10" width="11.6640625" style="1" bestFit="1" customWidth="1"/>
    <col min="11" max="11" width="12.83203125" style="1" bestFit="1" customWidth="1"/>
    <col min="12" max="16384" width="9.33203125" style="1"/>
  </cols>
  <sheetData>
    <row r="1" spans="1:11" ht="26.25" x14ac:dyDescent="0.2">
      <c r="E1" s="17" t="s">
        <v>123</v>
      </c>
    </row>
    <row r="2" spans="1:11" ht="24" thickBot="1" x14ac:dyDescent="0.25">
      <c r="A2" s="11" t="s">
        <v>0</v>
      </c>
    </row>
    <row r="3" spans="1:11" ht="13.5" thickBot="1" x14ac:dyDescent="0.25">
      <c r="A3" s="12" t="s">
        <v>116</v>
      </c>
      <c r="E3" s="75" t="s">
        <v>124</v>
      </c>
      <c r="F3" s="75"/>
      <c r="G3" s="75"/>
      <c r="H3" s="27">
        <v>91.7</v>
      </c>
    </row>
    <row r="4" spans="1:11" ht="13.5" thickBot="1" x14ac:dyDescent="0.25">
      <c r="A4" s="12" t="s">
        <v>117</v>
      </c>
      <c r="E4" s="75" t="s">
        <v>125</v>
      </c>
      <c r="F4" s="75"/>
      <c r="G4" s="75"/>
      <c r="H4" s="28">
        <v>1828.2</v>
      </c>
    </row>
    <row r="6" spans="1:11" x14ac:dyDescent="0.2">
      <c r="B6" s="13" t="s">
        <v>120</v>
      </c>
      <c r="C6" s="13" t="s">
        <v>121</v>
      </c>
      <c r="D6" s="13" t="s">
        <v>122</v>
      </c>
    </row>
    <row r="7" spans="1:11" x14ac:dyDescent="0.2">
      <c r="A7" s="15" t="s">
        <v>135</v>
      </c>
      <c r="B7" s="26">
        <v>58.4</v>
      </c>
      <c r="C7" s="13"/>
      <c r="D7" s="13"/>
    </row>
    <row r="8" spans="1:11" x14ac:dyDescent="0.2">
      <c r="A8" s="15" t="s">
        <v>119</v>
      </c>
      <c r="B8" s="26">
        <v>4198.5</v>
      </c>
      <c r="C8" s="29">
        <f>B8+D8</f>
        <v>4265.2</v>
      </c>
      <c r="D8" s="30">
        <f>100-(H$3-B$7)</f>
        <v>66.699999999999989</v>
      </c>
      <c r="F8" s="15" t="s">
        <v>126</v>
      </c>
      <c r="G8" s="29">
        <f>B8+(H3-B7)</f>
        <v>4231.8</v>
      </c>
      <c r="I8" s="16" t="s">
        <v>128</v>
      </c>
    </row>
    <row r="9" spans="1:11" x14ac:dyDescent="0.2">
      <c r="A9" s="15" t="s">
        <v>118</v>
      </c>
      <c r="B9" s="26">
        <v>4198.5</v>
      </c>
      <c r="C9" s="29">
        <f>B9+D9</f>
        <v>4465.2</v>
      </c>
      <c r="D9" s="30">
        <f>300-(H$3-B$7)</f>
        <v>266.7</v>
      </c>
      <c r="F9" s="15" t="s">
        <v>127</v>
      </c>
      <c r="G9" s="26">
        <f>Turbine!H5</f>
        <v>16353</v>
      </c>
      <c r="I9" s="31">
        <v>46368</v>
      </c>
    </row>
    <row r="11" spans="1:11" ht="26.25" customHeight="1" x14ac:dyDescent="0.2">
      <c r="A11" s="76" t="s">
        <v>1</v>
      </c>
      <c r="B11" s="78" t="s">
        <v>134</v>
      </c>
      <c r="C11" s="78" t="s">
        <v>133</v>
      </c>
      <c r="D11" s="80" t="s">
        <v>2</v>
      </c>
      <c r="E11" s="81"/>
      <c r="F11" s="2"/>
      <c r="G11" s="2"/>
      <c r="H11" s="2"/>
      <c r="I11" s="2"/>
    </row>
    <row r="12" spans="1:11" ht="33.75" customHeight="1" x14ac:dyDescent="0.2">
      <c r="A12" s="77"/>
      <c r="B12" s="79"/>
      <c r="C12" s="79"/>
      <c r="D12" s="25" t="s">
        <v>3</v>
      </c>
      <c r="E12" s="25" t="s">
        <v>4</v>
      </c>
      <c r="F12" s="18" t="s">
        <v>132</v>
      </c>
      <c r="G12" s="18" t="s">
        <v>131</v>
      </c>
      <c r="H12" s="18" t="s">
        <v>130</v>
      </c>
      <c r="I12" s="18" t="s">
        <v>129</v>
      </c>
    </row>
    <row r="13" spans="1:11" ht="11.25" customHeight="1" x14ac:dyDescent="0.2">
      <c r="A13" s="3" t="s">
        <v>5</v>
      </c>
      <c r="B13" s="3" t="s">
        <v>195</v>
      </c>
      <c r="C13" s="4" t="s">
        <v>196</v>
      </c>
      <c r="D13" s="5"/>
      <c r="E13" s="6">
        <v>2940</v>
      </c>
      <c r="F13" s="7">
        <v>213.2</v>
      </c>
      <c r="G13" s="6">
        <v>4228.8999999999996</v>
      </c>
      <c r="H13" s="23">
        <f>G13+I13</f>
        <v>6954</v>
      </c>
      <c r="I13" s="19">
        <f>E13-F13-H$3+90</f>
        <v>2725.1000000000004</v>
      </c>
      <c r="J13" s="73"/>
      <c r="K13" s="73"/>
    </row>
    <row r="14" spans="1:11" ht="11.25" customHeight="1" x14ac:dyDescent="0.2">
      <c r="A14" s="3" t="s">
        <v>5</v>
      </c>
      <c r="B14" s="3" t="s">
        <v>6</v>
      </c>
      <c r="C14" s="4" t="s">
        <v>7</v>
      </c>
      <c r="D14" s="5"/>
      <c r="E14" s="6">
        <v>2440</v>
      </c>
      <c r="F14" s="7">
        <v>456.5</v>
      </c>
      <c r="G14" s="6">
        <v>4131.5</v>
      </c>
      <c r="H14" s="23">
        <f t="shared" ref="H14:H15" si="0">G14+I14</f>
        <v>6023.3</v>
      </c>
      <c r="I14" s="19">
        <f t="shared" ref="I14:I56" si="1">E14-F14-H$3</f>
        <v>1891.8</v>
      </c>
      <c r="J14" s="73"/>
      <c r="K14" s="73"/>
    </row>
    <row r="15" spans="1:11" ht="11.25" customHeight="1" x14ac:dyDescent="0.2">
      <c r="A15" s="3" t="s">
        <v>5</v>
      </c>
      <c r="B15" s="3" t="s">
        <v>6</v>
      </c>
      <c r="C15" s="4" t="s">
        <v>8</v>
      </c>
      <c r="D15" s="5"/>
      <c r="E15" s="6">
        <v>2440</v>
      </c>
      <c r="F15" s="7">
        <v>456.5</v>
      </c>
      <c r="G15" s="6">
        <v>4131.5</v>
      </c>
      <c r="H15" s="23">
        <f t="shared" si="0"/>
        <v>6023.3</v>
      </c>
      <c r="I15" s="19">
        <f t="shared" si="1"/>
        <v>1891.8</v>
      </c>
      <c r="J15" s="73"/>
      <c r="K15" s="74"/>
    </row>
    <row r="16" spans="1:11" ht="11.25" customHeight="1" x14ac:dyDescent="0.2">
      <c r="A16" s="3" t="s">
        <v>5</v>
      </c>
      <c r="B16" s="3" t="s">
        <v>195</v>
      </c>
      <c r="C16" s="4" t="s">
        <v>197</v>
      </c>
      <c r="D16" s="5"/>
      <c r="E16" s="6">
        <v>2940</v>
      </c>
      <c r="F16" s="7">
        <v>213.2</v>
      </c>
      <c r="G16" s="6">
        <v>4228.8999999999996</v>
      </c>
      <c r="H16" s="23">
        <f>G16+I16</f>
        <v>6954</v>
      </c>
      <c r="I16" s="19">
        <f>E16-F16-H$3+90</f>
        <v>2725.1000000000004</v>
      </c>
      <c r="J16" s="73"/>
    </row>
    <row r="17" spans="1:9" ht="11.25" customHeight="1" x14ac:dyDescent="0.2">
      <c r="A17" s="3" t="s">
        <v>9</v>
      </c>
      <c r="B17" s="3" t="s">
        <v>10</v>
      </c>
      <c r="C17" s="4" t="s">
        <v>11</v>
      </c>
      <c r="D17" s="5"/>
      <c r="E17" s="6">
        <v>5760</v>
      </c>
      <c r="F17" s="7">
        <v>0</v>
      </c>
      <c r="G17" s="6">
        <v>4131.5</v>
      </c>
      <c r="H17" s="23">
        <f>G16+I16</f>
        <v>6954</v>
      </c>
      <c r="I17" s="19">
        <f t="shared" si="1"/>
        <v>5668.3</v>
      </c>
    </row>
    <row r="18" spans="1:9" ht="11.25" customHeight="1" x14ac:dyDescent="0.2">
      <c r="A18" s="3" t="s">
        <v>9</v>
      </c>
      <c r="B18" s="3" t="s">
        <v>10</v>
      </c>
      <c r="C18" s="4" t="s">
        <v>12</v>
      </c>
      <c r="D18" s="5"/>
      <c r="E18" s="6">
        <v>5760</v>
      </c>
      <c r="F18" s="7">
        <v>0</v>
      </c>
      <c r="G18" s="6">
        <v>4131.5</v>
      </c>
      <c r="H18" s="20">
        <f>G16+I16</f>
        <v>6954</v>
      </c>
      <c r="I18" s="19">
        <f t="shared" si="1"/>
        <v>5668.3</v>
      </c>
    </row>
    <row r="19" spans="1:9" ht="11.25" customHeight="1" x14ac:dyDescent="0.2">
      <c r="A19" s="3" t="s">
        <v>9</v>
      </c>
      <c r="B19" s="3" t="s">
        <v>10</v>
      </c>
      <c r="C19" s="4" t="s">
        <v>13</v>
      </c>
      <c r="D19" s="5"/>
      <c r="E19" s="6">
        <v>5760</v>
      </c>
      <c r="F19" s="7">
        <v>0</v>
      </c>
      <c r="G19" s="6">
        <v>4131.5</v>
      </c>
      <c r="H19" s="20">
        <v>9891.5</v>
      </c>
      <c r="I19" s="19">
        <f t="shared" si="1"/>
        <v>5668.3</v>
      </c>
    </row>
    <row r="20" spans="1:9" ht="11.25" customHeight="1" x14ac:dyDescent="0.2">
      <c r="A20" s="3" t="s">
        <v>9</v>
      </c>
      <c r="B20" s="3" t="s">
        <v>10</v>
      </c>
      <c r="C20" s="4" t="s">
        <v>14</v>
      </c>
      <c r="D20" s="5"/>
      <c r="E20" s="6">
        <v>5760</v>
      </c>
      <c r="F20" s="7">
        <v>0</v>
      </c>
      <c r="G20" s="6">
        <v>4131.5</v>
      </c>
      <c r="H20" s="20">
        <v>9891.5</v>
      </c>
      <c r="I20" s="19">
        <f t="shared" si="1"/>
        <v>5668.3</v>
      </c>
    </row>
    <row r="21" spans="1:9" ht="11.25" customHeight="1" x14ac:dyDescent="0.2">
      <c r="A21" s="3" t="s">
        <v>9</v>
      </c>
      <c r="B21" s="3" t="s">
        <v>15</v>
      </c>
      <c r="C21" s="4" t="s">
        <v>16</v>
      </c>
      <c r="D21" s="5"/>
      <c r="E21" s="6">
        <v>5760</v>
      </c>
      <c r="F21" s="7">
        <v>0</v>
      </c>
      <c r="G21" s="6">
        <v>4131.5</v>
      </c>
      <c r="H21" s="20">
        <v>9891.5</v>
      </c>
      <c r="I21" s="19">
        <f t="shared" si="1"/>
        <v>5668.3</v>
      </c>
    </row>
    <row r="22" spans="1:9" ht="11.25" customHeight="1" x14ac:dyDescent="0.2">
      <c r="A22" s="3" t="s">
        <v>9</v>
      </c>
      <c r="B22" s="3" t="s">
        <v>10</v>
      </c>
      <c r="C22" s="4" t="s">
        <v>17</v>
      </c>
      <c r="D22" s="5"/>
      <c r="E22" s="6">
        <v>5760</v>
      </c>
      <c r="F22" s="7">
        <v>1350</v>
      </c>
      <c r="G22" s="6">
        <v>4131.5</v>
      </c>
      <c r="H22" s="20">
        <v>9891.5</v>
      </c>
      <c r="I22" s="19">
        <f t="shared" si="1"/>
        <v>4318.3</v>
      </c>
    </row>
    <row r="23" spans="1:9" ht="11.25" customHeight="1" x14ac:dyDescent="0.2">
      <c r="A23" s="3" t="s">
        <v>9</v>
      </c>
      <c r="B23" s="3" t="s">
        <v>18</v>
      </c>
      <c r="C23" s="4" t="s">
        <v>19</v>
      </c>
      <c r="D23" s="5"/>
      <c r="E23" s="6">
        <v>5760</v>
      </c>
      <c r="F23" s="7">
        <v>3697</v>
      </c>
      <c r="G23" s="6">
        <v>4131.5</v>
      </c>
      <c r="H23" s="20">
        <v>9891.5</v>
      </c>
      <c r="I23" s="19">
        <f t="shared" si="1"/>
        <v>1971.3</v>
      </c>
    </row>
    <row r="24" spans="1:9" ht="11.25" customHeight="1" x14ac:dyDescent="0.2">
      <c r="A24" s="3" t="s">
        <v>9</v>
      </c>
      <c r="B24" s="3" t="s">
        <v>18</v>
      </c>
      <c r="C24" s="4" t="s">
        <v>20</v>
      </c>
      <c r="D24" s="5"/>
      <c r="E24" s="6">
        <v>5760</v>
      </c>
      <c r="F24" s="7">
        <v>3697</v>
      </c>
      <c r="G24" s="6">
        <v>4131.5</v>
      </c>
      <c r="H24" s="20">
        <v>8541.5</v>
      </c>
      <c r="I24" s="19">
        <f t="shared" si="1"/>
        <v>1971.3</v>
      </c>
    </row>
    <row r="25" spans="1:9" ht="11.25" customHeight="1" x14ac:dyDescent="0.2">
      <c r="A25" s="3" t="s">
        <v>21</v>
      </c>
      <c r="B25" s="3" t="s">
        <v>22</v>
      </c>
      <c r="C25" s="4" t="s">
        <v>23</v>
      </c>
      <c r="D25" s="5"/>
      <c r="E25" s="6">
        <v>8900</v>
      </c>
      <c r="F25" s="7">
        <v>1347.5</v>
      </c>
      <c r="G25" s="6">
        <v>4131.5</v>
      </c>
      <c r="H25" s="20">
        <v>6194.5</v>
      </c>
      <c r="I25" s="19">
        <f t="shared" si="1"/>
        <v>7460.8</v>
      </c>
    </row>
    <row r="26" spans="1:9" ht="11.25" customHeight="1" x14ac:dyDescent="0.2">
      <c r="A26" s="3" t="s">
        <v>24</v>
      </c>
      <c r="B26" s="3" t="s">
        <v>25</v>
      </c>
      <c r="C26" s="4" t="s">
        <v>26</v>
      </c>
      <c r="D26" s="9">
        <v>2650</v>
      </c>
      <c r="E26" s="7">
        <v>0</v>
      </c>
      <c r="F26" s="7">
        <v>591.5</v>
      </c>
      <c r="G26" s="6">
        <v>4131.5</v>
      </c>
      <c r="H26" s="20">
        <v>6194.5</v>
      </c>
      <c r="I26" s="19">
        <f>D26-F26-H$3</f>
        <v>1966.8</v>
      </c>
    </row>
    <row r="27" spans="1:9" ht="11.25" customHeight="1" x14ac:dyDescent="0.2">
      <c r="A27" s="3" t="s">
        <v>27</v>
      </c>
      <c r="B27" s="3" t="s">
        <v>28</v>
      </c>
      <c r="C27" s="4" t="s">
        <v>29</v>
      </c>
      <c r="D27" s="5"/>
      <c r="E27" s="6">
        <v>2774</v>
      </c>
      <c r="F27" s="7">
        <v>591.5</v>
      </c>
      <c r="G27" s="6">
        <v>4131.5</v>
      </c>
      <c r="H27" s="20">
        <v>11684</v>
      </c>
      <c r="I27" s="19">
        <f t="shared" si="1"/>
        <v>2090.8000000000002</v>
      </c>
    </row>
    <row r="28" spans="1:9" ht="11.25" customHeight="1" x14ac:dyDescent="0.2">
      <c r="A28" s="3" t="s">
        <v>27</v>
      </c>
      <c r="B28" s="3" t="s">
        <v>28</v>
      </c>
      <c r="C28" s="4" t="s">
        <v>30</v>
      </c>
      <c r="D28" s="5"/>
      <c r="E28" s="6">
        <v>2774</v>
      </c>
      <c r="F28" s="7">
        <v>591.5</v>
      </c>
      <c r="G28" s="6">
        <v>4131.5</v>
      </c>
      <c r="H28" s="20">
        <v>6190</v>
      </c>
      <c r="I28" s="19">
        <f t="shared" si="1"/>
        <v>2090.8000000000002</v>
      </c>
    </row>
    <row r="29" spans="1:9" ht="11.25" customHeight="1" x14ac:dyDescent="0.2">
      <c r="A29" s="3" t="s">
        <v>31</v>
      </c>
      <c r="B29" s="3" t="s">
        <v>32</v>
      </c>
      <c r="C29" s="4" t="s">
        <v>33</v>
      </c>
      <c r="D29" s="5"/>
      <c r="E29" s="6">
        <v>5490</v>
      </c>
      <c r="F29" s="7">
        <v>1791.5</v>
      </c>
      <c r="G29" s="6">
        <v>4131.5</v>
      </c>
      <c r="H29" s="20">
        <v>6314</v>
      </c>
      <c r="I29" s="19">
        <f t="shared" si="1"/>
        <v>3606.8</v>
      </c>
    </row>
    <row r="30" spans="1:9" ht="11.25" customHeight="1" x14ac:dyDescent="0.2">
      <c r="A30" s="3" t="s">
        <v>31</v>
      </c>
      <c r="B30" s="3" t="s">
        <v>32</v>
      </c>
      <c r="C30" s="4" t="s">
        <v>34</v>
      </c>
      <c r="D30" s="5"/>
      <c r="E30" s="6">
        <v>5490</v>
      </c>
      <c r="F30" s="7">
        <v>3160.5</v>
      </c>
      <c r="G30" s="6">
        <v>4131.5</v>
      </c>
      <c r="H30" s="20">
        <v>6314</v>
      </c>
      <c r="I30" s="19">
        <f t="shared" si="1"/>
        <v>2237.8000000000002</v>
      </c>
    </row>
    <row r="31" spans="1:9" ht="11.25" customHeight="1" x14ac:dyDescent="0.2">
      <c r="A31" s="3" t="s">
        <v>31</v>
      </c>
      <c r="B31" s="3" t="s">
        <v>32</v>
      </c>
      <c r="C31" s="4" t="s">
        <v>35</v>
      </c>
      <c r="D31" s="5"/>
      <c r="E31" s="6">
        <v>5490</v>
      </c>
      <c r="F31" s="7">
        <v>1347.5</v>
      </c>
      <c r="G31" s="6">
        <v>4131.5</v>
      </c>
      <c r="H31" s="20">
        <v>7830</v>
      </c>
      <c r="I31" s="19">
        <f t="shared" si="1"/>
        <v>4050.8</v>
      </c>
    </row>
    <row r="32" spans="1:9" ht="11.25" customHeight="1" x14ac:dyDescent="0.2">
      <c r="A32" s="3" t="s">
        <v>31</v>
      </c>
      <c r="B32" s="3" t="s">
        <v>32</v>
      </c>
      <c r="C32" s="4" t="s">
        <v>36</v>
      </c>
      <c r="D32" s="5"/>
      <c r="E32" s="6">
        <v>5490</v>
      </c>
      <c r="F32" s="7">
        <v>1347.5</v>
      </c>
      <c r="G32" s="6">
        <v>4131.5</v>
      </c>
      <c r="H32" s="20">
        <v>6461</v>
      </c>
      <c r="I32" s="19">
        <f t="shared" si="1"/>
        <v>4050.8</v>
      </c>
    </row>
    <row r="33" spans="1:9" ht="11.25" customHeight="1" x14ac:dyDescent="0.2">
      <c r="A33" s="3" t="s">
        <v>37</v>
      </c>
      <c r="B33" s="3" t="s">
        <v>38</v>
      </c>
      <c r="C33" s="4" t="s">
        <v>39</v>
      </c>
      <c r="D33" s="5"/>
      <c r="E33" s="6">
        <v>2860</v>
      </c>
      <c r="F33" s="7">
        <v>1791.5</v>
      </c>
      <c r="G33" s="6">
        <v>4131.5</v>
      </c>
      <c r="H33" s="20">
        <v>8274</v>
      </c>
      <c r="I33" s="19">
        <f t="shared" si="1"/>
        <v>976.8</v>
      </c>
    </row>
    <row r="34" spans="1:9" ht="11.25" customHeight="1" x14ac:dyDescent="0.2">
      <c r="A34" s="3" t="s">
        <v>37</v>
      </c>
      <c r="B34" s="3" t="s">
        <v>38</v>
      </c>
      <c r="C34" s="4" t="s">
        <v>40</v>
      </c>
      <c r="D34" s="5"/>
      <c r="E34" s="6">
        <v>2860</v>
      </c>
      <c r="F34" s="7">
        <v>1791.5</v>
      </c>
      <c r="G34" s="6">
        <v>4131.5</v>
      </c>
      <c r="H34" s="20">
        <v>8274</v>
      </c>
      <c r="I34" s="19">
        <f t="shared" si="1"/>
        <v>976.8</v>
      </c>
    </row>
    <row r="35" spans="1:9" ht="11.25" customHeight="1" x14ac:dyDescent="0.2">
      <c r="A35" s="3" t="s">
        <v>37</v>
      </c>
      <c r="B35" s="3" t="s">
        <v>38</v>
      </c>
      <c r="C35" s="4" t="s">
        <v>41</v>
      </c>
      <c r="D35" s="5"/>
      <c r="E35" s="6">
        <v>2860</v>
      </c>
      <c r="F35" s="7">
        <v>2062.5</v>
      </c>
      <c r="G35" s="6">
        <v>4131.5</v>
      </c>
      <c r="H35" s="20">
        <v>5200</v>
      </c>
      <c r="I35" s="19">
        <f t="shared" si="1"/>
        <v>705.8</v>
      </c>
    </row>
    <row r="36" spans="1:9" ht="11.25" customHeight="1" x14ac:dyDescent="0.2">
      <c r="A36" s="3" t="s">
        <v>37</v>
      </c>
      <c r="B36" s="3" t="s">
        <v>38</v>
      </c>
      <c r="C36" s="4" t="s">
        <v>42</v>
      </c>
      <c r="D36" s="5"/>
      <c r="E36" s="6">
        <v>2860</v>
      </c>
      <c r="F36" s="7">
        <v>1801.5</v>
      </c>
      <c r="G36" s="6">
        <v>4131.5</v>
      </c>
      <c r="H36" s="20">
        <v>5200</v>
      </c>
      <c r="I36" s="19">
        <f t="shared" si="1"/>
        <v>966.8</v>
      </c>
    </row>
    <row r="37" spans="1:9" ht="11.25" customHeight="1" x14ac:dyDescent="0.2">
      <c r="A37" s="3" t="s">
        <v>37</v>
      </c>
      <c r="B37" s="3" t="s">
        <v>38</v>
      </c>
      <c r="C37" s="4" t="s">
        <v>43</v>
      </c>
      <c r="D37" s="5"/>
      <c r="E37" s="6">
        <v>2860</v>
      </c>
      <c r="F37" s="6">
        <v>1801.5</v>
      </c>
      <c r="G37" s="6">
        <v>4131.5</v>
      </c>
      <c r="H37" s="20">
        <v>4929</v>
      </c>
      <c r="I37" s="19">
        <f t="shared" si="1"/>
        <v>966.8</v>
      </c>
    </row>
    <row r="38" spans="1:9" ht="11.25" customHeight="1" x14ac:dyDescent="0.2">
      <c r="A38" s="3" t="s">
        <v>37</v>
      </c>
      <c r="B38" s="3" t="s">
        <v>38</v>
      </c>
      <c r="C38" s="4" t="s">
        <v>44</v>
      </c>
      <c r="D38" s="5"/>
      <c r="E38" s="6">
        <v>2860</v>
      </c>
      <c r="F38" s="7">
        <v>843.5</v>
      </c>
      <c r="G38" s="6">
        <v>4131.5</v>
      </c>
      <c r="H38" s="20">
        <v>5190</v>
      </c>
      <c r="I38" s="19">
        <f t="shared" si="1"/>
        <v>1924.8</v>
      </c>
    </row>
    <row r="39" spans="1:9" ht="11.25" customHeight="1" x14ac:dyDescent="0.2">
      <c r="A39" s="3" t="s">
        <v>37</v>
      </c>
      <c r="B39" s="3" t="s">
        <v>38</v>
      </c>
      <c r="C39" s="4" t="s">
        <v>45</v>
      </c>
      <c r="D39" s="5"/>
      <c r="E39" s="6">
        <v>2860</v>
      </c>
      <c r="F39" s="6">
        <v>1476.5</v>
      </c>
      <c r="G39" s="6">
        <v>4131.5</v>
      </c>
      <c r="H39" s="20">
        <v>5190</v>
      </c>
      <c r="I39" s="19">
        <f t="shared" si="1"/>
        <v>1291.8</v>
      </c>
    </row>
    <row r="40" spans="1:9" ht="11.25" customHeight="1" x14ac:dyDescent="0.2">
      <c r="A40" s="3" t="s">
        <v>37</v>
      </c>
      <c r="B40" s="3" t="s">
        <v>38</v>
      </c>
      <c r="C40" s="4" t="s">
        <v>46</v>
      </c>
      <c r="D40" s="5"/>
      <c r="E40" s="6">
        <v>2860</v>
      </c>
      <c r="F40" s="6">
        <v>1483.5</v>
      </c>
      <c r="G40" s="6">
        <v>4131.5</v>
      </c>
      <c r="H40" s="20">
        <v>6148</v>
      </c>
      <c r="I40" s="19">
        <f t="shared" si="1"/>
        <v>1284.8</v>
      </c>
    </row>
    <row r="41" spans="1:9" ht="11.25" customHeight="1" x14ac:dyDescent="0.2">
      <c r="A41" s="3" t="s">
        <v>47</v>
      </c>
      <c r="B41" s="3" t="s">
        <v>48</v>
      </c>
      <c r="C41" s="4" t="s">
        <v>49</v>
      </c>
      <c r="D41" s="5"/>
      <c r="E41" s="6">
        <v>6200</v>
      </c>
      <c r="F41" s="6">
        <v>2274.5</v>
      </c>
      <c r="G41" s="6">
        <v>4131.5</v>
      </c>
      <c r="H41" s="20">
        <v>5515</v>
      </c>
      <c r="I41" s="19">
        <f t="shared" si="1"/>
        <v>3833.8</v>
      </c>
    </row>
    <row r="42" spans="1:9" ht="11.25" customHeight="1" x14ac:dyDescent="0.2">
      <c r="A42" s="3" t="s">
        <v>47</v>
      </c>
      <c r="B42" s="3" t="s">
        <v>48</v>
      </c>
      <c r="C42" s="4" t="s">
        <v>50</v>
      </c>
      <c r="D42" s="5"/>
      <c r="E42" s="6">
        <v>6200</v>
      </c>
      <c r="F42" s="6">
        <v>1492.5</v>
      </c>
      <c r="G42" s="6">
        <v>4131.5</v>
      </c>
      <c r="H42" s="20">
        <v>5508</v>
      </c>
      <c r="I42" s="19">
        <f t="shared" si="1"/>
        <v>4615.8</v>
      </c>
    </row>
    <row r="43" spans="1:9" ht="11.25" customHeight="1" x14ac:dyDescent="0.2">
      <c r="A43" s="3" t="s">
        <v>47</v>
      </c>
      <c r="B43" s="3" t="s">
        <v>48</v>
      </c>
      <c r="C43" s="4" t="s">
        <v>51</v>
      </c>
      <c r="D43" s="5"/>
      <c r="E43" s="6">
        <v>6200</v>
      </c>
      <c r="F43" s="6">
        <v>1632.5</v>
      </c>
      <c r="G43" s="6">
        <v>4131.5</v>
      </c>
      <c r="H43" s="20">
        <v>8057</v>
      </c>
      <c r="I43" s="19">
        <f t="shared" si="1"/>
        <v>4475.8</v>
      </c>
    </row>
    <row r="44" spans="1:9" ht="11.25" customHeight="1" x14ac:dyDescent="0.2">
      <c r="A44" s="3" t="s">
        <v>47</v>
      </c>
      <c r="B44" s="3" t="s">
        <v>48</v>
      </c>
      <c r="C44" s="4" t="s">
        <v>52</v>
      </c>
      <c r="D44" s="5"/>
      <c r="E44" s="6">
        <v>6200</v>
      </c>
      <c r="F44" s="6">
        <v>1791.5</v>
      </c>
      <c r="G44" s="6">
        <v>4131.5</v>
      </c>
      <c r="H44" s="20">
        <v>8839</v>
      </c>
      <c r="I44" s="19">
        <f t="shared" si="1"/>
        <v>4316.8</v>
      </c>
    </row>
    <row r="45" spans="1:9" ht="11.25" customHeight="1" x14ac:dyDescent="0.2">
      <c r="A45" s="3" t="s">
        <v>53</v>
      </c>
      <c r="B45" s="3" t="s">
        <v>54</v>
      </c>
      <c r="C45" s="4" t="s">
        <v>55</v>
      </c>
      <c r="D45" s="9">
        <v>2770</v>
      </c>
      <c r="E45" s="5"/>
      <c r="F45" s="7">
        <v>0</v>
      </c>
      <c r="G45" s="6">
        <v>4131.5</v>
      </c>
      <c r="H45" s="20">
        <v>8699</v>
      </c>
      <c r="I45" s="19">
        <f>D45-F45-H$3</f>
        <v>2678.3</v>
      </c>
    </row>
    <row r="46" spans="1:9" ht="11.25" customHeight="1" x14ac:dyDescent="0.2">
      <c r="A46" s="3" t="s">
        <v>56</v>
      </c>
      <c r="B46" s="3" t="s">
        <v>57</v>
      </c>
      <c r="C46" s="8">
        <v>3049</v>
      </c>
      <c r="D46" s="5"/>
      <c r="E46" s="6">
        <v>5710</v>
      </c>
      <c r="F46" s="6">
        <v>1706</v>
      </c>
      <c r="G46" s="6">
        <v>4131.5</v>
      </c>
      <c r="H46" s="20">
        <v>8540</v>
      </c>
      <c r="I46" s="19">
        <f t="shared" si="1"/>
        <v>3912.3</v>
      </c>
    </row>
    <row r="47" spans="1:9" ht="11.25" customHeight="1" x14ac:dyDescent="0.2">
      <c r="A47" s="3" t="s">
        <v>58</v>
      </c>
      <c r="B47" s="3" t="s">
        <v>59</v>
      </c>
      <c r="C47" s="4" t="s">
        <v>60</v>
      </c>
      <c r="D47" s="5"/>
      <c r="E47" s="6">
        <v>3960</v>
      </c>
      <c r="F47" s="6">
        <v>2294.9</v>
      </c>
      <c r="G47" s="6">
        <v>4131.5</v>
      </c>
      <c r="H47" s="20">
        <v>6901.5</v>
      </c>
      <c r="I47" s="19">
        <f t="shared" si="1"/>
        <v>1573.3999999999999</v>
      </c>
    </row>
    <row r="48" spans="1:9" ht="11.25" customHeight="1" x14ac:dyDescent="0.2">
      <c r="A48" s="3" t="s">
        <v>61</v>
      </c>
      <c r="B48" s="3" t="s">
        <v>62</v>
      </c>
      <c r="C48" s="8">
        <v>450690</v>
      </c>
      <c r="D48" s="9">
        <v>1200</v>
      </c>
      <c r="E48" s="5"/>
      <c r="F48" s="7">
        <v>0</v>
      </c>
      <c r="G48" s="6">
        <v>4131.5</v>
      </c>
      <c r="H48" s="20">
        <v>8135.5</v>
      </c>
      <c r="I48" s="19">
        <f>D48-F48-H$3</f>
        <v>1108.3</v>
      </c>
    </row>
    <row r="49" spans="1:9" ht="11.25" customHeight="1" x14ac:dyDescent="0.2">
      <c r="A49" s="3" t="s">
        <v>63</v>
      </c>
      <c r="B49" s="3" t="s">
        <v>64</v>
      </c>
      <c r="C49" s="4" t="s">
        <v>65</v>
      </c>
      <c r="D49" s="5"/>
      <c r="E49" s="6">
        <v>3700</v>
      </c>
      <c r="F49" s="6">
        <v>1771.8</v>
      </c>
      <c r="G49" s="6">
        <v>4131.5</v>
      </c>
      <c r="H49" s="20">
        <v>5796.6</v>
      </c>
      <c r="I49" s="19">
        <f t="shared" si="1"/>
        <v>1836.5</v>
      </c>
    </row>
    <row r="50" spans="1:9" ht="11.25" customHeight="1" x14ac:dyDescent="0.2">
      <c r="A50" s="3" t="s">
        <v>66</v>
      </c>
      <c r="B50" s="3" t="s">
        <v>67</v>
      </c>
      <c r="C50" s="8">
        <v>893388</v>
      </c>
      <c r="D50" s="9">
        <v>1800</v>
      </c>
      <c r="E50" s="5"/>
      <c r="F50" s="7">
        <v>0</v>
      </c>
      <c r="G50" s="6">
        <v>4131.5</v>
      </c>
      <c r="H50" s="20">
        <v>5331.5</v>
      </c>
      <c r="I50" s="19">
        <f>D50-F50-H$3</f>
        <v>1708.3</v>
      </c>
    </row>
    <row r="51" spans="1:9" ht="11.25" customHeight="1" x14ac:dyDescent="0.2">
      <c r="A51" s="3" t="s">
        <v>68</v>
      </c>
      <c r="B51" s="3" t="s">
        <v>69</v>
      </c>
      <c r="C51" s="4" t="s">
        <v>70</v>
      </c>
      <c r="D51" s="5"/>
      <c r="E51" s="6">
        <v>1200</v>
      </c>
      <c r="F51" s="7">
        <v>436.7</v>
      </c>
      <c r="G51" s="6">
        <v>4131.5</v>
      </c>
      <c r="H51" s="20">
        <v>5931.5</v>
      </c>
      <c r="I51" s="19">
        <f t="shared" si="1"/>
        <v>671.59999999999991</v>
      </c>
    </row>
    <row r="52" spans="1:9" ht="11.25" customHeight="1" x14ac:dyDescent="0.2">
      <c r="A52" s="3" t="s">
        <v>68</v>
      </c>
      <c r="B52" s="3" t="s">
        <v>71</v>
      </c>
      <c r="C52" s="4" t="s">
        <v>70</v>
      </c>
      <c r="D52" s="5"/>
      <c r="E52" s="6">
        <v>1200</v>
      </c>
      <c r="F52" s="7">
        <v>436.7</v>
      </c>
      <c r="G52" s="6">
        <v>4131.5</v>
      </c>
      <c r="H52" s="24"/>
      <c r="I52" s="19">
        <f t="shared" si="1"/>
        <v>671.59999999999991</v>
      </c>
    </row>
    <row r="53" spans="1:9" ht="11.25" customHeight="1" x14ac:dyDescent="0.2">
      <c r="A53" s="3" t="s">
        <v>72</v>
      </c>
      <c r="B53" s="3" t="s">
        <v>73</v>
      </c>
      <c r="C53" s="4" t="s">
        <v>74</v>
      </c>
      <c r="D53" s="5"/>
      <c r="E53" s="6">
        <v>1200</v>
      </c>
      <c r="F53" s="7">
        <v>0</v>
      </c>
      <c r="G53" s="6">
        <v>4131.5</v>
      </c>
      <c r="H53" s="20">
        <v>4894.8</v>
      </c>
      <c r="I53" s="19">
        <f t="shared" si="1"/>
        <v>1108.3</v>
      </c>
    </row>
    <row r="54" spans="1:9" ht="11.25" customHeight="1" x14ac:dyDescent="0.2">
      <c r="A54" s="3" t="s">
        <v>75</v>
      </c>
      <c r="B54" s="3" t="s">
        <v>76</v>
      </c>
      <c r="C54" s="8">
        <v>7674</v>
      </c>
      <c r="D54" s="5"/>
      <c r="E54" s="6">
        <v>8730</v>
      </c>
      <c r="F54" s="6">
        <v>5320</v>
      </c>
      <c r="G54" s="6">
        <v>4131.5</v>
      </c>
      <c r="H54" s="20">
        <v>4894.8</v>
      </c>
      <c r="I54" s="19">
        <f t="shared" si="1"/>
        <v>3318.3</v>
      </c>
    </row>
    <row r="55" spans="1:9" ht="11.25" customHeight="1" x14ac:dyDescent="0.2">
      <c r="A55" s="3" t="s">
        <v>77</v>
      </c>
      <c r="B55" s="3" t="s">
        <v>78</v>
      </c>
      <c r="C55" s="4" t="s">
        <v>79</v>
      </c>
      <c r="D55" s="5"/>
      <c r="E55" s="6">
        <v>7080</v>
      </c>
      <c r="F55" s="6">
        <v>5320</v>
      </c>
      <c r="G55" s="6">
        <v>4131.5</v>
      </c>
      <c r="H55" s="20">
        <v>5331.5</v>
      </c>
      <c r="I55" s="19">
        <f t="shared" si="1"/>
        <v>1668.3</v>
      </c>
    </row>
    <row r="56" spans="1:9" ht="11.25" customHeight="1" x14ac:dyDescent="0.2">
      <c r="A56" s="3" t="s">
        <v>80</v>
      </c>
      <c r="B56" s="3" t="s">
        <v>78</v>
      </c>
      <c r="C56" s="4" t="s">
        <v>81</v>
      </c>
      <c r="D56" s="5"/>
      <c r="E56" s="6">
        <v>7080</v>
      </c>
      <c r="F56" s="6">
        <v>5320</v>
      </c>
      <c r="G56" s="6">
        <v>4131.5</v>
      </c>
      <c r="H56" s="20">
        <v>7541.5</v>
      </c>
      <c r="I56" s="19">
        <f t="shared" si="1"/>
        <v>1668.3</v>
      </c>
    </row>
    <row r="57" spans="1:9" ht="11.25" customHeight="1" x14ac:dyDescent="0.2">
      <c r="A57" s="3" t="s">
        <v>82</v>
      </c>
      <c r="B57" s="3" t="s">
        <v>83</v>
      </c>
      <c r="C57" s="4" t="s">
        <v>84</v>
      </c>
      <c r="D57" s="9">
        <v>1800</v>
      </c>
      <c r="E57" s="5"/>
      <c r="F57" s="7">
        <v>0</v>
      </c>
      <c r="G57" s="6">
        <v>4131.5</v>
      </c>
      <c r="H57" s="20">
        <v>5891.5</v>
      </c>
      <c r="I57" s="19">
        <f>D57-F57-H$3</f>
        <v>1708.3</v>
      </c>
    </row>
    <row r="58" spans="1:9" ht="11.25" customHeight="1" x14ac:dyDescent="0.2">
      <c r="A58" s="3" t="s">
        <v>85</v>
      </c>
      <c r="B58" s="3" t="s">
        <v>86</v>
      </c>
      <c r="C58" s="8">
        <v>551447</v>
      </c>
      <c r="D58" s="5"/>
      <c r="E58" s="4" t="s">
        <v>87</v>
      </c>
      <c r="F58" s="7">
        <v>0</v>
      </c>
      <c r="G58" s="6">
        <v>4131.5</v>
      </c>
      <c r="H58" s="4" t="s">
        <v>87</v>
      </c>
      <c r="I58" s="4" t="s">
        <v>87</v>
      </c>
    </row>
    <row r="59" spans="1:9" ht="11.25" customHeight="1" x14ac:dyDescent="0.2">
      <c r="A59" s="3" t="s">
        <v>88</v>
      </c>
      <c r="B59" s="3" t="s">
        <v>89</v>
      </c>
      <c r="C59" s="8">
        <v>112998</v>
      </c>
      <c r="D59" s="5"/>
      <c r="E59" s="4" t="s">
        <v>87</v>
      </c>
      <c r="F59" s="7">
        <v>0</v>
      </c>
      <c r="G59" s="6">
        <v>4131.5</v>
      </c>
      <c r="H59" s="4" t="s">
        <v>87</v>
      </c>
      <c r="I59" s="4" t="s">
        <v>87</v>
      </c>
    </row>
    <row r="60" spans="1:9" ht="11.25" customHeight="1" x14ac:dyDescent="0.2">
      <c r="A60" s="3" t="s">
        <v>90</v>
      </c>
      <c r="B60" s="3" t="s">
        <v>91</v>
      </c>
      <c r="C60" s="4" t="s">
        <v>92</v>
      </c>
      <c r="D60" s="5"/>
      <c r="E60" s="6">
        <v>5600</v>
      </c>
      <c r="F60" s="7">
        <v>0</v>
      </c>
      <c r="G60" s="6">
        <v>4149.3</v>
      </c>
      <c r="H60" s="20">
        <v>5891.5</v>
      </c>
      <c r="I60" s="19">
        <f t="shared" ref="I60:I62" si="2">E60-F60-H$3</f>
        <v>5508.3</v>
      </c>
    </row>
    <row r="61" spans="1:9" ht="11.25" customHeight="1" x14ac:dyDescent="0.2">
      <c r="A61" s="3" t="s">
        <v>90</v>
      </c>
      <c r="B61" s="3" t="s">
        <v>91</v>
      </c>
      <c r="C61" s="4" t="s">
        <v>93</v>
      </c>
      <c r="D61" s="5"/>
      <c r="E61" s="6">
        <v>5600</v>
      </c>
      <c r="F61" s="7">
        <v>0</v>
      </c>
      <c r="G61" s="6">
        <v>4149.3</v>
      </c>
      <c r="H61" s="20">
        <v>5891.5</v>
      </c>
      <c r="I61" s="19">
        <f t="shared" si="2"/>
        <v>5508.3</v>
      </c>
    </row>
    <row r="62" spans="1:9" ht="11.25" customHeight="1" x14ac:dyDescent="0.2">
      <c r="A62" s="3" t="s">
        <v>94</v>
      </c>
      <c r="B62" s="3" t="s">
        <v>95</v>
      </c>
      <c r="C62" s="8">
        <v>5957</v>
      </c>
      <c r="D62" s="5"/>
      <c r="E62" s="6">
        <v>5100</v>
      </c>
      <c r="F62" s="7">
        <v>0</v>
      </c>
      <c r="G62" s="6">
        <v>4131.5</v>
      </c>
      <c r="H62" s="20">
        <v>5891.5</v>
      </c>
      <c r="I62" s="19">
        <f t="shared" si="2"/>
        <v>5008.3</v>
      </c>
    </row>
    <row r="63" spans="1:9" ht="11.25" customHeight="1" x14ac:dyDescent="0.2">
      <c r="A63" s="3" t="s">
        <v>96</v>
      </c>
      <c r="B63" s="3" t="s">
        <v>97</v>
      </c>
      <c r="C63" s="5"/>
      <c r="D63" s="10" t="s">
        <v>87</v>
      </c>
      <c r="E63" s="5"/>
      <c r="F63" s="5"/>
      <c r="G63" s="6">
        <v>4131.5</v>
      </c>
      <c r="H63" s="20">
        <v>9749.2999999999993</v>
      </c>
      <c r="I63" s="22" t="s">
        <v>87</v>
      </c>
    </row>
    <row r="64" spans="1:9" ht="11.25" customHeight="1" x14ac:dyDescent="0.2">
      <c r="A64" s="3" t="s">
        <v>98</v>
      </c>
      <c r="B64" s="3" t="s">
        <v>99</v>
      </c>
      <c r="C64" s="4" t="s">
        <v>100</v>
      </c>
      <c r="D64" s="5"/>
      <c r="E64" s="6">
        <v>2030</v>
      </c>
      <c r="F64" s="7">
        <v>940.7</v>
      </c>
      <c r="G64" s="6">
        <v>4131.5</v>
      </c>
      <c r="H64" s="20">
        <v>9231.5</v>
      </c>
      <c r="I64" s="20">
        <v>1070.5999999999999</v>
      </c>
    </row>
    <row r="65" spans="1:9" ht="11.25" customHeight="1" x14ac:dyDescent="0.2">
      <c r="A65" s="3" t="s">
        <v>101</v>
      </c>
      <c r="B65" s="3" t="s">
        <v>102</v>
      </c>
      <c r="C65" s="4" t="s">
        <v>103</v>
      </c>
      <c r="D65" s="5"/>
      <c r="E65" s="4" t="s">
        <v>87</v>
      </c>
      <c r="F65" s="7">
        <v>0</v>
      </c>
      <c r="G65" s="6">
        <v>4131.5</v>
      </c>
      <c r="H65" s="4" t="s">
        <v>87</v>
      </c>
      <c r="I65" s="4" t="s">
        <v>87</v>
      </c>
    </row>
    <row r="66" spans="1:9" ht="11.25" customHeight="1" x14ac:dyDescent="0.2">
      <c r="A66" s="3" t="s">
        <v>104</v>
      </c>
      <c r="B66" s="3" t="s">
        <v>105</v>
      </c>
      <c r="C66" s="8">
        <v>4226</v>
      </c>
      <c r="D66" s="5"/>
      <c r="E66" s="6">
        <v>3840</v>
      </c>
      <c r="F66" s="6">
        <v>1706</v>
      </c>
      <c r="G66" s="6">
        <v>4131.5</v>
      </c>
      <c r="H66" s="20">
        <v>5220.8</v>
      </c>
      <c r="I66" s="19">
        <f t="shared" ref="I66:I67" si="3">E66-F66-H$3</f>
        <v>2042.3</v>
      </c>
    </row>
    <row r="67" spans="1:9" ht="11.25" customHeight="1" x14ac:dyDescent="0.2">
      <c r="A67" s="3" t="s">
        <v>106</v>
      </c>
      <c r="B67" s="3" t="s">
        <v>107</v>
      </c>
      <c r="C67" s="8">
        <v>2787</v>
      </c>
      <c r="D67" s="5"/>
      <c r="E67" s="6">
        <v>3450</v>
      </c>
      <c r="F67" s="6">
        <v>1706</v>
      </c>
      <c r="G67" s="6">
        <v>4131.5</v>
      </c>
      <c r="H67" s="22" t="s">
        <v>87</v>
      </c>
      <c r="I67" s="19">
        <f t="shared" si="3"/>
        <v>1652.3</v>
      </c>
    </row>
    <row r="68" spans="1:9" ht="11.25" customHeight="1" x14ac:dyDescent="0.2">
      <c r="A68" s="3" t="s">
        <v>108</v>
      </c>
      <c r="B68" s="3" t="s">
        <v>109</v>
      </c>
      <c r="C68" s="8">
        <v>5577</v>
      </c>
      <c r="D68" s="9">
        <v>1200</v>
      </c>
      <c r="E68" s="5"/>
      <c r="F68" s="7">
        <v>0</v>
      </c>
      <c r="G68" s="6">
        <v>4131.5</v>
      </c>
      <c r="H68" s="21">
        <v>6265.5</v>
      </c>
      <c r="I68" s="19">
        <f>D68-F68-H$3</f>
        <v>1108.3</v>
      </c>
    </row>
    <row r="69" spans="1:9" ht="11.25" customHeight="1" x14ac:dyDescent="0.2">
      <c r="A69" s="3" t="s">
        <v>110</v>
      </c>
      <c r="B69" s="3" t="s">
        <v>111</v>
      </c>
      <c r="C69" s="5"/>
      <c r="D69" s="9">
        <v>2770</v>
      </c>
      <c r="E69" s="5"/>
      <c r="F69" s="7">
        <v>0</v>
      </c>
      <c r="G69" s="6">
        <v>4131.5</v>
      </c>
      <c r="H69" s="21">
        <v>5875.5</v>
      </c>
      <c r="I69" s="19">
        <f>D69-F69-H$3</f>
        <v>2678.3</v>
      </c>
    </row>
    <row r="70" spans="1:9" ht="11.25" customHeight="1" x14ac:dyDescent="0.2">
      <c r="A70" s="3" t="s">
        <v>112</v>
      </c>
      <c r="B70" s="3" t="s">
        <v>113</v>
      </c>
      <c r="C70" s="5"/>
      <c r="D70" s="5"/>
      <c r="E70" s="4" t="s">
        <v>87</v>
      </c>
      <c r="F70" s="5"/>
      <c r="G70" s="5"/>
      <c r="H70" s="4" t="s">
        <v>87</v>
      </c>
      <c r="I70" s="4" t="s">
        <v>87</v>
      </c>
    </row>
    <row r="71" spans="1:9" ht="11.25" customHeight="1" x14ac:dyDescent="0.2">
      <c r="A71" s="3" t="s">
        <v>114</v>
      </c>
      <c r="B71" s="3" t="s">
        <v>115</v>
      </c>
      <c r="C71" s="5"/>
      <c r="D71" s="5"/>
      <c r="E71" s="4" t="s">
        <v>87</v>
      </c>
      <c r="F71" s="5"/>
      <c r="G71" s="5"/>
      <c r="H71" s="4" t="s">
        <v>87</v>
      </c>
      <c r="I71" s="4" t="s">
        <v>87</v>
      </c>
    </row>
  </sheetData>
  <mergeCells count="6">
    <mergeCell ref="E3:G3"/>
    <mergeCell ref="E4:G4"/>
    <mergeCell ref="A11:A12"/>
    <mergeCell ref="B11:B12"/>
    <mergeCell ref="C11:C12"/>
    <mergeCell ref="D11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D8C40-16FD-4EDC-9409-01FE519305F2}">
  <dimension ref="A1:M24"/>
  <sheetViews>
    <sheetView workbookViewId="0">
      <selection activeCell="H7" sqref="H7"/>
    </sheetView>
  </sheetViews>
  <sheetFormatPr defaultRowHeight="12.75" x14ac:dyDescent="0.2"/>
  <cols>
    <col min="1" max="1" width="20.83203125" style="34" customWidth="1"/>
    <col min="2" max="2" width="12" style="34" bestFit="1" customWidth="1"/>
    <col min="3" max="6" width="10.83203125" style="34" customWidth="1"/>
    <col min="7" max="7" width="11.33203125" style="34" bestFit="1" customWidth="1"/>
    <col min="8" max="8" width="11.5" style="34" bestFit="1" customWidth="1"/>
    <col min="9" max="13" width="10.83203125" style="34" customWidth="1"/>
    <col min="14" max="16384" width="9.33203125" style="34"/>
  </cols>
  <sheetData>
    <row r="1" spans="1:13" s="1" customFormat="1" ht="26.25" x14ac:dyDescent="0.2">
      <c r="A1" s="41" t="s">
        <v>166</v>
      </c>
    </row>
    <row r="2" spans="1:13" s="1" customFormat="1" ht="13.5" customHeight="1" x14ac:dyDescent="0.2">
      <c r="A2" s="41"/>
    </row>
    <row r="3" spans="1:13" s="1" customFormat="1" x14ac:dyDescent="0.2">
      <c r="A3" s="14" t="s">
        <v>167</v>
      </c>
      <c r="B3" s="14" t="s">
        <v>0</v>
      </c>
      <c r="E3" s="88" t="s">
        <v>124</v>
      </c>
      <c r="F3" s="88"/>
      <c r="G3" s="88"/>
      <c r="H3" s="29">
        <f>Current!H3</f>
        <v>91.7</v>
      </c>
      <c r="J3" s="48"/>
      <c r="K3" s="48"/>
      <c r="L3" s="48"/>
    </row>
    <row r="4" spans="1:13" s="1" customFormat="1" x14ac:dyDescent="0.2">
      <c r="A4" s="14" t="s">
        <v>168</v>
      </c>
      <c r="B4" s="14" t="s">
        <v>170</v>
      </c>
      <c r="E4" s="88" t="s">
        <v>125</v>
      </c>
      <c r="F4" s="88"/>
      <c r="G4" s="88"/>
      <c r="H4" s="26">
        <v>1828.2</v>
      </c>
    </row>
    <row r="5" spans="1:13" s="1" customFormat="1" x14ac:dyDescent="0.2">
      <c r="A5" s="14" t="s">
        <v>169</v>
      </c>
      <c r="B5" s="14" t="s">
        <v>171</v>
      </c>
      <c r="E5" s="88" t="s">
        <v>174</v>
      </c>
      <c r="F5" s="88"/>
      <c r="G5" s="88"/>
      <c r="H5" s="29">
        <f>16261.3+H3</f>
        <v>16353</v>
      </c>
      <c r="J5" s="49"/>
    </row>
    <row r="6" spans="1:13" s="1" customFormat="1" x14ac:dyDescent="0.2">
      <c r="E6" s="89" t="s">
        <v>175</v>
      </c>
      <c r="F6" s="90"/>
      <c r="G6" s="91"/>
      <c r="H6" s="29">
        <v>75</v>
      </c>
    </row>
    <row r="7" spans="1:13" s="1" customFormat="1" x14ac:dyDescent="0.2"/>
    <row r="8" spans="1:13" customFormat="1" ht="15" customHeight="1" x14ac:dyDescent="0.2">
      <c r="A8" s="82" t="s">
        <v>155</v>
      </c>
      <c r="B8" s="82" t="s">
        <v>156</v>
      </c>
      <c r="C8" s="82" t="s">
        <v>157</v>
      </c>
      <c r="D8" s="85" t="s">
        <v>158</v>
      </c>
      <c r="E8" s="86"/>
      <c r="F8" s="87"/>
      <c r="G8" s="82" t="s">
        <v>159</v>
      </c>
      <c r="H8" s="84" t="s">
        <v>172</v>
      </c>
      <c r="I8" s="82" t="s">
        <v>160</v>
      </c>
      <c r="J8" s="82" t="s">
        <v>161</v>
      </c>
      <c r="K8" s="84" t="s">
        <v>173</v>
      </c>
      <c r="L8" s="82" t="s">
        <v>162</v>
      </c>
      <c r="M8" s="82" t="s">
        <v>163</v>
      </c>
    </row>
    <row r="9" spans="1:13" customFormat="1" ht="13.5" customHeight="1" x14ac:dyDescent="0.2">
      <c r="A9" s="83"/>
      <c r="B9" s="83"/>
      <c r="C9" s="83"/>
      <c r="D9" s="42" t="s">
        <v>164</v>
      </c>
      <c r="E9" s="42" t="s">
        <v>176</v>
      </c>
      <c r="F9" s="42" t="s">
        <v>165</v>
      </c>
      <c r="G9" s="83"/>
      <c r="H9" s="83"/>
      <c r="I9" s="83"/>
      <c r="J9" s="83"/>
      <c r="K9" s="83"/>
      <c r="L9" s="83"/>
      <c r="M9" s="83"/>
    </row>
    <row r="10" spans="1:13" ht="12" customHeight="1" x14ac:dyDescent="0.2">
      <c r="A10" s="32" t="s">
        <v>145</v>
      </c>
      <c r="B10" s="43">
        <v>23053176</v>
      </c>
      <c r="C10" s="44" t="s">
        <v>136</v>
      </c>
      <c r="D10" s="35">
        <v>1500</v>
      </c>
      <c r="E10" s="33"/>
      <c r="F10" s="33"/>
      <c r="G10" s="37">
        <v>45.5</v>
      </c>
      <c r="H10" s="38">
        <v>16207.2</v>
      </c>
      <c r="I10" s="36" t="s">
        <v>137</v>
      </c>
      <c r="J10" s="36" t="s">
        <v>137</v>
      </c>
      <c r="K10" s="33"/>
      <c r="L10" s="46">
        <f>H$5+M10</f>
        <v>17715.8</v>
      </c>
      <c r="M10" s="46">
        <f>D10-G10-H$3</f>
        <v>1362.8</v>
      </c>
    </row>
    <row r="11" spans="1:13" ht="12" customHeight="1" x14ac:dyDescent="0.2">
      <c r="A11" s="32" t="s">
        <v>146</v>
      </c>
      <c r="B11" s="43">
        <v>230370606</v>
      </c>
      <c r="C11" s="43">
        <v>328516</v>
      </c>
      <c r="D11" s="35">
        <v>2500</v>
      </c>
      <c r="E11" s="33"/>
      <c r="F11" s="33"/>
      <c r="G11" s="38">
        <v>1830.1</v>
      </c>
      <c r="H11" s="38">
        <v>14422.6</v>
      </c>
      <c r="I11" s="36" t="s">
        <v>137</v>
      </c>
      <c r="J11" s="36" t="s">
        <v>137</v>
      </c>
      <c r="K11" s="33"/>
      <c r="L11" s="46">
        <f>H$5+M11</f>
        <v>16931.2</v>
      </c>
      <c r="M11" s="46">
        <f>D11-G11-H$3</f>
        <v>578.20000000000005</v>
      </c>
    </row>
    <row r="12" spans="1:13" ht="12" customHeight="1" x14ac:dyDescent="0.2">
      <c r="A12" s="32" t="s">
        <v>147</v>
      </c>
      <c r="B12" s="43">
        <v>23077068</v>
      </c>
      <c r="C12" s="44" t="s">
        <v>138</v>
      </c>
      <c r="D12" s="35">
        <v>2500</v>
      </c>
      <c r="E12" s="33"/>
      <c r="F12" s="33"/>
      <c r="G12" s="38">
        <v>1637.6</v>
      </c>
      <c r="H12" s="38">
        <v>14615.1</v>
      </c>
      <c r="I12" s="36" t="s">
        <v>137</v>
      </c>
      <c r="J12" s="36" t="s">
        <v>137</v>
      </c>
      <c r="K12" s="33"/>
      <c r="L12" s="46">
        <f>H$5+M12</f>
        <v>17123.7</v>
      </c>
      <c r="M12" s="46">
        <f>D12-G12-H$3</f>
        <v>770.7</v>
      </c>
    </row>
    <row r="13" spans="1:13" ht="12" customHeight="1" x14ac:dyDescent="0.2">
      <c r="A13" s="32" t="s">
        <v>148</v>
      </c>
      <c r="B13" s="43">
        <v>6899253</v>
      </c>
      <c r="C13" s="44" t="s">
        <v>139</v>
      </c>
      <c r="D13" s="35">
        <v>4000</v>
      </c>
      <c r="E13" s="33"/>
      <c r="F13" s="33"/>
      <c r="G13" s="38">
        <v>3284.4</v>
      </c>
      <c r="H13" s="38">
        <v>12968.2</v>
      </c>
      <c r="I13" s="36" t="s">
        <v>137</v>
      </c>
      <c r="J13" s="36" t="s">
        <v>137</v>
      </c>
      <c r="K13" s="33"/>
      <c r="L13" s="46">
        <f>H$5+M13</f>
        <v>16976.900000000001</v>
      </c>
      <c r="M13" s="46">
        <f>D13-G13-H$3</f>
        <v>623.89999999999986</v>
      </c>
    </row>
    <row r="14" spans="1:13" ht="12" customHeight="1" x14ac:dyDescent="0.2">
      <c r="A14" s="39" t="s">
        <v>140</v>
      </c>
      <c r="B14" s="43">
        <v>23065123</v>
      </c>
      <c r="C14" s="43">
        <v>17330</v>
      </c>
      <c r="D14" s="35">
        <v>2000</v>
      </c>
      <c r="E14" s="33"/>
      <c r="F14" s="33"/>
      <c r="G14" s="38">
        <v>1176.5999999999999</v>
      </c>
      <c r="H14" s="38">
        <v>15076.1</v>
      </c>
      <c r="I14" s="36" t="s">
        <v>137</v>
      </c>
      <c r="J14" s="36" t="s">
        <v>137</v>
      </c>
      <c r="K14" s="33"/>
      <c r="L14" s="46">
        <f>H$5+M14</f>
        <v>17084.7</v>
      </c>
      <c r="M14" s="46">
        <f>D14-G14-H$3</f>
        <v>731.7</v>
      </c>
    </row>
    <row r="15" spans="1:13" ht="12" customHeight="1" x14ac:dyDescent="0.2">
      <c r="A15" s="32" t="s">
        <v>149</v>
      </c>
      <c r="B15" s="43">
        <v>6884171</v>
      </c>
      <c r="C15" s="43">
        <v>33868</v>
      </c>
      <c r="D15" s="36" t="s">
        <v>87</v>
      </c>
      <c r="E15" s="33"/>
      <c r="F15" s="33"/>
      <c r="G15" s="38">
        <v>1253</v>
      </c>
      <c r="H15" s="38">
        <v>15076.1</v>
      </c>
      <c r="I15" s="36" t="s">
        <v>137</v>
      </c>
      <c r="J15" s="36" t="s">
        <v>137</v>
      </c>
      <c r="K15" s="33"/>
      <c r="L15" s="36" t="s">
        <v>87</v>
      </c>
      <c r="M15" s="36" t="s">
        <v>87</v>
      </c>
    </row>
    <row r="16" spans="1:13" ht="12" customHeight="1" x14ac:dyDescent="0.2">
      <c r="A16" s="39" t="s">
        <v>141</v>
      </c>
      <c r="B16" s="43">
        <v>6890550</v>
      </c>
      <c r="C16" s="43">
        <v>38578</v>
      </c>
      <c r="D16" s="35">
        <v>3500</v>
      </c>
      <c r="E16" s="33"/>
      <c r="F16" s="33"/>
      <c r="G16" s="38">
        <v>2929.1</v>
      </c>
      <c r="H16" s="38">
        <v>13323.6</v>
      </c>
      <c r="I16" s="36" t="s">
        <v>137</v>
      </c>
      <c r="J16" s="36" t="s">
        <v>137</v>
      </c>
      <c r="K16" s="33"/>
      <c r="L16" s="46">
        <f t="shared" ref="L16:L22" si="0">H$5+M16</f>
        <v>16832.2</v>
      </c>
      <c r="M16" s="46">
        <f>D16-G16-H$3</f>
        <v>479.2000000000001</v>
      </c>
    </row>
    <row r="17" spans="1:13" ht="12" customHeight="1" x14ac:dyDescent="0.2">
      <c r="A17" s="39" t="s">
        <v>142</v>
      </c>
      <c r="B17" s="43">
        <v>23058147</v>
      </c>
      <c r="C17" s="44" t="s">
        <v>143</v>
      </c>
      <c r="D17" s="33"/>
      <c r="E17" s="35">
        <v>3550</v>
      </c>
      <c r="F17" s="35">
        <v>9150</v>
      </c>
      <c r="G17" s="38">
        <v>2929.1</v>
      </c>
      <c r="H17" s="38">
        <v>13323.6</v>
      </c>
      <c r="I17" s="40">
        <v>1019</v>
      </c>
      <c r="J17" s="33"/>
      <c r="K17" s="40">
        <f>F17-I17-H$6</f>
        <v>8056</v>
      </c>
      <c r="L17" s="46">
        <f t="shared" si="0"/>
        <v>16882.2</v>
      </c>
      <c r="M17" s="46">
        <f>E17-G17-H$3</f>
        <v>529.20000000000005</v>
      </c>
    </row>
    <row r="18" spans="1:13" ht="12" customHeight="1" x14ac:dyDescent="0.2">
      <c r="A18" s="39" t="s">
        <v>144</v>
      </c>
      <c r="B18" s="43">
        <v>23038241</v>
      </c>
      <c r="C18" s="45" t="s">
        <v>150</v>
      </c>
      <c r="D18" s="35">
        <v>3500</v>
      </c>
      <c r="E18" s="33"/>
      <c r="F18" s="33"/>
      <c r="G18" s="38">
        <v>1253</v>
      </c>
      <c r="H18" s="38">
        <v>14999.7</v>
      </c>
      <c r="I18" s="33"/>
      <c r="J18" s="33"/>
      <c r="K18" s="33"/>
      <c r="L18" s="46">
        <f t="shared" si="0"/>
        <v>18508.3</v>
      </c>
      <c r="M18" s="46">
        <f>D18-G18-H$3</f>
        <v>2155.3000000000002</v>
      </c>
    </row>
    <row r="19" spans="1:13" ht="12" customHeight="1" x14ac:dyDescent="0.2">
      <c r="A19" s="32" t="s">
        <v>151</v>
      </c>
      <c r="B19" s="43">
        <v>23073853</v>
      </c>
      <c r="C19" s="43">
        <v>568868</v>
      </c>
      <c r="D19" s="33"/>
      <c r="E19" s="35">
        <v>1775</v>
      </c>
      <c r="F19" s="35">
        <v>3000</v>
      </c>
      <c r="G19" s="38">
        <v>1253</v>
      </c>
      <c r="H19" s="38">
        <v>14999.7</v>
      </c>
      <c r="I19" s="40">
        <v>1007</v>
      </c>
      <c r="J19" s="33"/>
      <c r="K19" s="40">
        <f t="shared" ref="K19:K22" si="1">F19-I19-H$6</f>
        <v>1918</v>
      </c>
      <c r="L19" s="46">
        <f t="shared" si="0"/>
        <v>16783.3</v>
      </c>
      <c r="M19" s="46">
        <f>E19-G19-H$3</f>
        <v>430.3</v>
      </c>
    </row>
    <row r="20" spans="1:13" ht="12" customHeight="1" x14ac:dyDescent="0.2">
      <c r="A20" s="32" t="s">
        <v>152</v>
      </c>
      <c r="B20" s="43">
        <v>23073854</v>
      </c>
      <c r="C20" s="43">
        <v>574074</v>
      </c>
      <c r="D20" s="33"/>
      <c r="E20" s="35">
        <v>1775</v>
      </c>
      <c r="F20" s="35">
        <v>3000</v>
      </c>
      <c r="G20" s="38">
        <v>1253</v>
      </c>
      <c r="H20" s="38">
        <v>14999.7</v>
      </c>
      <c r="I20" s="40">
        <v>1007</v>
      </c>
      <c r="J20" s="33"/>
      <c r="K20" s="40">
        <f t="shared" si="1"/>
        <v>1918</v>
      </c>
      <c r="L20" s="46">
        <f t="shared" si="0"/>
        <v>16783.3</v>
      </c>
      <c r="M20" s="46">
        <f>E20-G20-H$3</f>
        <v>430.3</v>
      </c>
    </row>
    <row r="21" spans="1:13" ht="12" customHeight="1" x14ac:dyDescent="0.2">
      <c r="A21" s="32" t="s">
        <v>153</v>
      </c>
      <c r="B21" s="43">
        <v>23001967</v>
      </c>
      <c r="C21" s="43">
        <v>560020</v>
      </c>
      <c r="D21" s="33"/>
      <c r="E21" s="35">
        <v>4550</v>
      </c>
      <c r="F21" s="35">
        <v>6000</v>
      </c>
      <c r="G21" s="38">
        <v>1253</v>
      </c>
      <c r="H21" s="38">
        <v>14999.7</v>
      </c>
      <c r="I21" s="40">
        <v>1007</v>
      </c>
      <c r="J21" s="33"/>
      <c r="K21" s="40">
        <f t="shared" si="1"/>
        <v>4918</v>
      </c>
      <c r="L21" s="46">
        <f t="shared" si="0"/>
        <v>19558.3</v>
      </c>
      <c r="M21" s="46">
        <f>E21-G21-H$3</f>
        <v>3205.3</v>
      </c>
    </row>
    <row r="22" spans="1:13" ht="12" customHeight="1" x14ac:dyDescent="0.2">
      <c r="A22" s="32" t="s">
        <v>154</v>
      </c>
      <c r="B22" s="43">
        <v>6853279</v>
      </c>
      <c r="C22" s="43">
        <v>573379</v>
      </c>
      <c r="D22" s="33"/>
      <c r="E22" s="35">
        <v>4550</v>
      </c>
      <c r="F22" s="35">
        <v>6000</v>
      </c>
      <c r="G22" s="38">
        <v>1253</v>
      </c>
      <c r="H22" s="38">
        <v>14999.7</v>
      </c>
      <c r="I22" s="40">
        <v>1007</v>
      </c>
      <c r="J22" s="33"/>
      <c r="K22" s="40">
        <f t="shared" si="1"/>
        <v>4918</v>
      </c>
      <c r="L22" s="46">
        <f t="shared" si="0"/>
        <v>19558.3</v>
      </c>
      <c r="M22" s="46">
        <f>E22-G22-H$3</f>
        <v>3205.3</v>
      </c>
    </row>
    <row r="24" spans="1:13" x14ac:dyDescent="0.2">
      <c r="I24" s="47"/>
    </row>
  </sheetData>
  <mergeCells count="15">
    <mergeCell ref="E3:G3"/>
    <mergeCell ref="E4:G4"/>
    <mergeCell ref="E5:G5"/>
    <mergeCell ref="E6:G6"/>
    <mergeCell ref="I8:I9"/>
    <mergeCell ref="J8:J9"/>
    <mergeCell ref="K8:K9"/>
    <mergeCell ref="L8:L9"/>
    <mergeCell ref="M8:M9"/>
    <mergeCell ref="A8:A9"/>
    <mergeCell ref="B8:B9"/>
    <mergeCell ref="C8:C9"/>
    <mergeCell ref="D8:F8"/>
    <mergeCell ref="G8:G9"/>
    <mergeCell ref="H8:H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34BFD-4A82-436E-B8BA-25BE70DB74DC}">
  <dimension ref="A1:D15"/>
  <sheetViews>
    <sheetView tabSelected="1" workbookViewId="0">
      <selection activeCell="C20" sqref="C20"/>
    </sheetView>
  </sheetViews>
  <sheetFormatPr defaultRowHeight="15.75" x14ac:dyDescent="0.25"/>
  <cols>
    <col min="1" max="1" width="17.5" style="50" bestFit="1" customWidth="1"/>
    <col min="2" max="2" width="13.83203125" style="50" bestFit="1" customWidth="1"/>
    <col min="3" max="3" width="65" style="50" bestFit="1" customWidth="1"/>
    <col min="4" max="16384" width="9.33203125" style="50"/>
  </cols>
  <sheetData>
    <row r="1" spans="1:4" ht="21" x14ac:dyDescent="0.35">
      <c r="A1" s="69" t="s">
        <v>0</v>
      </c>
    </row>
    <row r="3" spans="1:4" x14ac:dyDescent="0.25">
      <c r="A3" s="68" t="s">
        <v>191</v>
      </c>
      <c r="B3" s="68" t="s">
        <v>190</v>
      </c>
      <c r="C3" s="68" t="s">
        <v>189</v>
      </c>
    </row>
    <row r="4" spans="1:4" x14ac:dyDescent="0.25">
      <c r="A4" s="59" t="s">
        <v>188</v>
      </c>
      <c r="B4" s="58">
        <v>44910</v>
      </c>
      <c r="C4" s="57" t="s">
        <v>187</v>
      </c>
    </row>
    <row r="5" spans="1:4" x14ac:dyDescent="0.25">
      <c r="A5" s="53"/>
      <c r="B5" s="52"/>
      <c r="C5" s="51" t="s">
        <v>186</v>
      </c>
    </row>
    <row r="6" spans="1:4" x14ac:dyDescent="0.25">
      <c r="A6" s="67" t="s">
        <v>185</v>
      </c>
      <c r="B6" s="58">
        <v>44888</v>
      </c>
      <c r="C6" s="66" t="s">
        <v>184</v>
      </c>
    </row>
    <row r="7" spans="1:4" x14ac:dyDescent="0.25">
      <c r="A7" s="65"/>
      <c r="C7" s="64" t="s">
        <v>183</v>
      </c>
      <c r="D7" s="60"/>
    </row>
    <row r="8" spans="1:4" x14ac:dyDescent="0.25">
      <c r="A8" s="65"/>
      <c r="C8" s="64" t="s">
        <v>182</v>
      </c>
      <c r="D8" s="60"/>
    </row>
    <row r="9" spans="1:4" x14ac:dyDescent="0.25">
      <c r="A9" s="65"/>
      <c r="C9" s="64" t="s">
        <v>181</v>
      </c>
      <c r="D9" s="60"/>
    </row>
    <row r="10" spans="1:4" x14ac:dyDescent="0.25">
      <c r="A10" s="65"/>
      <c r="C10" s="64" t="s">
        <v>180</v>
      </c>
      <c r="D10" s="60"/>
    </row>
    <row r="11" spans="1:4" x14ac:dyDescent="0.25">
      <c r="A11" s="63"/>
      <c r="B11" s="62"/>
      <c r="C11" s="61" t="s">
        <v>179</v>
      </c>
      <c r="D11" s="60"/>
    </row>
    <row r="12" spans="1:4" x14ac:dyDescent="0.25">
      <c r="A12" s="59" t="s">
        <v>178</v>
      </c>
      <c r="B12" s="58">
        <v>44952</v>
      </c>
      <c r="C12" s="57" t="s">
        <v>177</v>
      </c>
    </row>
    <row r="13" spans="1:4" x14ac:dyDescent="0.25">
      <c r="A13" s="56"/>
      <c r="B13" s="55"/>
      <c r="C13" s="54" t="s">
        <v>194</v>
      </c>
    </row>
    <row r="14" spans="1:4" x14ac:dyDescent="0.25">
      <c r="A14" s="53"/>
      <c r="B14" s="52"/>
      <c r="C14" s="51" t="s">
        <v>193</v>
      </c>
    </row>
    <row r="15" spans="1:4" x14ac:dyDescent="0.25">
      <c r="A15" s="70" t="s">
        <v>192</v>
      </c>
      <c r="B15" s="71"/>
      <c r="C15" s="72" t="s">
        <v>198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</vt:lpstr>
      <vt:lpstr>Turbine</vt:lpstr>
      <vt:lpstr>Components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116EC Spec Sheet.xls</dc:title>
  <dc:creator>Wilson</dc:creator>
  <cp:lastModifiedBy>Nancy DiGiovanni</cp:lastModifiedBy>
  <dcterms:created xsi:type="dcterms:W3CDTF">2025-07-30T11:10:14Z</dcterms:created>
  <dcterms:modified xsi:type="dcterms:W3CDTF">2026-11-04T14:48:03Z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2020-06-03T00:00:00Z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2025-07-30T00:00:00Z</vt:filetime>
  </property>
  <property fmtid="{D5CDD505-2E9C-101B-9397-08002B2CF9AE}" pid="5" name="Producer">
    <vt:lpwstr>Acrobat Distiller 20.0 (Windows)</vt:lpwstr>
  </property>
</Properties>
</file>